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fobuainin\Documents\"/>
    </mc:Choice>
  </mc:AlternateContent>
  <xr:revisionPtr revIDLastSave="0" documentId="13_ncr:1_{FA3D5CAA-7991-4EDB-B2E6-45BDB7AA4842}" xr6:coauthVersionLast="47" xr6:coauthVersionMax="47" xr10:uidLastSave="{00000000-0000-0000-0000-000000000000}"/>
  <bookViews>
    <workbookView xWindow="4140" yWindow="7005" windowWidth="21585" windowHeight="8955" xr2:uid="{00000000-000D-0000-FFFF-FFFF00000000}"/>
  </bookViews>
  <sheets>
    <sheet name="نشرة البنوك والتأمين" sheetId="95" r:id="rId1"/>
    <sheet name="Frst" sheetId="97" r:id="rId2"/>
    <sheet name="Sheet1" sheetId="98" r:id="rId3"/>
    <sheet name="Preface" sheetId="90" r:id="rId4"/>
    <sheet name="Index" sheetId="91" r:id="rId5"/>
    <sheet name="Introduction" sheetId="92" r:id="rId6"/>
    <sheet name="Data" sheetId="93" r:id="rId7"/>
    <sheet name="Concepts" sheetId="94" r:id="rId8"/>
    <sheet name="CH1" sheetId="29" r:id="rId9"/>
    <sheet name="1" sheetId="1" r:id="rId10"/>
    <sheet name="2" sheetId="2" r:id="rId11"/>
    <sheet name="3" sheetId="3" r:id="rId12"/>
    <sheet name="4" sheetId="4" r:id="rId13"/>
    <sheet name="5" sheetId="5" r:id="rId14"/>
    <sheet name="6" sheetId="6" r:id="rId15"/>
    <sheet name="7" sheetId="7" r:id="rId16"/>
    <sheet name="8" sheetId="8" r:id="rId17"/>
    <sheet name="9" sheetId="9" r:id="rId18"/>
    <sheet name="10" sheetId="86" r:id="rId19"/>
    <sheet name="11" sheetId="12" r:id="rId20"/>
    <sheet name="CH2" sheetId="30" r:id="rId21"/>
    <sheet name="1 (2)" sheetId="13" r:id="rId22"/>
    <sheet name="2 (2)" sheetId="14" r:id="rId23"/>
    <sheet name="3 (2)" sheetId="15" r:id="rId24"/>
    <sheet name="4 (2)" sheetId="16" r:id="rId25"/>
    <sheet name="5 (2)" sheetId="17" r:id="rId26"/>
    <sheet name="6 (2)" sheetId="18" r:id="rId27"/>
    <sheet name="7 (2)" sheetId="19" r:id="rId28"/>
    <sheet name="8 (2)" sheetId="20" r:id="rId29"/>
    <sheet name="9 (2)" sheetId="21" r:id="rId30"/>
    <sheet name="10 (2)" sheetId="25" r:id="rId31"/>
    <sheet name="11 (2)" sheetId="88" r:id="rId32"/>
    <sheet name="12(2)" sheetId="24" r:id="rId33"/>
  </sheets>
  <definedNames>
    <definedName name="_xlnm.Print_Area" localSheetId="9">'1'!$A$1:$K$16</definedName>
    <definedName name="_xlnm.Print_Area" localSheetId="21">'1 (2)'!$A$1:$K$15</definedName>
    <definedName name="_xlnm.Print_Area" localSheetId="18">'10'!$A$1:$G$30</definedName>
    <definedName name="_xlnm.Print_Area" localSheetId="30">'10 (2)'!$A$1:$F$28</definedName>
    <definedName name="_xlnm.Print_Area" localSheetId="19">'11'!$A$1:$G$35</definedName>
    <definedName name="_xlnm.Print_Area" localSheetId="31">'11 (2)'!$A$1:$G$30</definedName>
    <definedName name="_xlnm.Print_Area" localSheetId="32">'12(2)'!$A$1:$G$14</definedName>
    <definedName name="_xlnm.Print_Area" localSheetId="13">'5'!$A$1:$G$24</definedName>
    <definedName name="_xlnm.Print_Area" localSheetId="15">'7'!$A$1:$G$28</definedName>
    <definedName name="_xlnm.Print_Area" localSheetId="16">'8'!$A$1:$G$22</definedName>
    <definedName name="_xlnm.Print_Area" localSheetId="28">'8 (2)'!$A$1:$N$16</definedName>
    <definedName name="_xlnm.Print_Area" localSheetId="17">'9'!$A$1:$G$26</definedName>
    <definedName name="_xlnm.Print_Area" localSheetId="8">'CH1'!$A$1:$B$19</definedName>
    <definedName name="_xlnm.Print_Area" localSheetId="20">'CH2'!$A$1:$B$25</definedName>
    <definedName name="_xlnm.Print_Area" localSheetId="7">Concepts!$A$1:$E$104</definedName>
    <definedName name="_xlnm.Print_Area" localSheetId="6">Data!$A$1:$E$7</definedName>
    <definedName name="_xlnm.Print_Area" localSheetId="1">Frst!$A$1:$D$7</definedName>
    <definedName name="_xlnm.Print_Area" localSheetId="4">Index!$A$1:$E$34</definedName>
    <definedName name="_xlnm.Print_Area" localSheetId="5">Introduction!$A$1:$E$60</definedName>
    <definedName name="_xlnm.Print_Area" localSheetId="3">Preface!$A$1:$E$14</definedName>
    <definedName name="_xlnm.Print_Area" localSheetId="0">'نشرة البنوك والتأمين'!$A$1:$O$58</definedName>
    <definedName name="_xlnm.Print_Titles" localSheetId="7">Concepts!$1:$1</definedName>
    <definedName name="_xlnm.Print_Titles" localSheetId="6">Data!$1:$1</definedName>
    <definedName name="_xlnm.Print_Titles" localSheetId="4">Index!$1:$4</definedName>
    <definedName name="_xlnm.Print_Titles" localSheetId="5">Introduction!$1:$1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5" l="1"/>
  <c r="B13" i="15" s="1"/>
  <c r="D20" i="86"/>
  <c r="C16" i="9"/>
  <c r="C27" i="7"/>
  <c r="E21" i="7"/>
  <c r="C15" i="4"/>
  <c r="E29" i="88"/>
  <c r="E20" i="88"/>
  <c r="D20" i="16"/>
  <c r="C29" i="86" l="1"/>
  <c r="D29" i="86"/>
  <c r="F21" i="7"/>
  <c r="D18" i="25" l="1"/>
  <c r="E18" i="25"/>
  <c r="B11" i="15"/>
  <c r="H13" i="13"/>
  <c r="H14" i="13"/>
  <c r="H12" i="13"/>
  <c r="B13" i="2"/>
  <c r="B14" i="2"/>
  <c r="B15" i="2"/>
  <c r="C12" i="17" l="1"/>
  <c r="D27" i="7" l="1"/>
  <c r="D13" i="18" l="1"/>
  <c r="D14" i="18"/>
  <c r="D15" i="18"/>
  <c r="D12" i="18"/>
  <c r="B16" i="86" l="1"/>
  <c r="J16" i="1"/>
  <c r="B11" i="4" l="1"/>
  <c r="B12" i="2" l="1"/>
  <c r="E13" i="2"/>
  <c r="E14" i="2"/>
  <c r="E15" i="2"/>
  <c r="B10" i="3" l="1"/>
  <c r="B12" i="3"/>
  <c r="D28" i="16" l="1"/>
  <c r="H12" i="1"/>
  <c r="B11" i="88" l="1"/>
  <c r="B12" i="88"/>
  <c r="B13" i="88"/>
  <c r="B14" i="88"/>
  <c r="B15" i="88"/>
  <c r="B16" i="88"/>
  <c r="B17" i="88"/>
  <c r="B18" i="88"/>
  <c r="B19" i="88"/>
  <c r="C20" i="88"/>
  <c r="D20" i="88"/>
  <c r="F20" i="88"/>
  <c r="B22" i="88"/>
  <c r="B23" i="88"/>
  <c r="B24" i="88"/>
  <c r="B25" i="88"/>
  <c r="B26" i="88"/>
  <c r="B27" i="88"/>
  <c r="B28" i="88"/>
  <c r="C29" i="88"/>
  <c r="F29" i="88"/>
  <c r="B15" i="25"/>
  <c r="B16" i="25"/>
  <c r="B25" i="25"/>
  <c r="B11" i="21"/>
  <c r="B12" i="21"/>
  <c r="B13" i="21"/>
  <c r="B14" i="21"/>
  <c r="B15" i="21"/>
  <c r="B16" i="21"/>
  <c r="B17" i="21"/>
  <c r="B18" i="21"/>
  <c r="B19" i="21"/>
  <c r="B20" i="21"/>
  <c r="B21" i="21"/>
  <c r="B22" i="21"/>
  <c r="C23" i="21"/>
  <c r="D23" i="21"/>
  <c r="E23" i="21"/>
  <c r="B12" i="20"/>
  <c r="C12" i="20"/>
  <c r="D12" i="20"/>
  <c r="B13" i="20"/>
  <c r="C13" i="20"/>
  <c r="D13" i="20"/>
  <c r="B14" i="20"/>
  <c r="C14" i="20"/>
  <c r="D14" i="20"/>
  <c r="B15" i="20"/>
  <c r="C15" i="20"/>
  <c r="D15" i="20"/>
  <c r="E16" i="20"/>
  <c r="F16" i="20"/>
  <c r="G16" i="20"/>
  <c r="H16" i="20"/>
  <c r="I16" i="20"/>
  <c r="J16" i="20"/>
  <c r="K16" i="20"/>
  <c r="L16" i="20"/>
  <c r="M16" i="20"/>
  <c r="B11" i="19"/>
  <c r="B12" i="19"/>
  <c r="B13" i="19"/>
  <c r="B14" i="19"/>
  <c r="B15" i="19"/>
  <c r="B16" i="19"/>
  <c r="B17" i="19"/>
  <c r="B18" i="19"/>
  <c r="B19" i="19"/>
  <c r="B20" i="19"/>
  <c r="B21" i="19"/>
  <c r="C22" i="19"/>
  <c r="D22" i="19"/>
  <c r="E22" i="19"/>
  <c r="B12" i="18"/>
  <c r="C12" i="18"/>
  <c r="E12" i="18"/>
  <c r="B13" i="18"/>
  <c r="C13" i="18"/>
  <c r="E13" i="18"/>
  <c r="B14" i="18"/>
  <c r="C14" i="18"/>
  <c r="E14" i="18"/>
  <c r="B15" i="18"/>
  <c r="C15" i="18"/>
  <c r="E15" i="18"/>
  <c r="F16" i="18"/>
  <c r="G16" i="18"/>
  <c r="H16" i="18"/>
  <c r="I16" i="18"/>
  <c r="J16" i="18"/>
  <c r="K16" i="18"/>
  <c r="L16" i="18"/>
  <c r="M16" i="18"/>
  <c r="N16" i="18"/>
  <c r="B17" i="25" s="1"/>
  <c r="O16" i="18"/>
  <c r="B14" i="25" s="1"/>
  <c r="P16" i="18"/>
  <c r="B12" i="25" s="1"/>
  <c r="Q16" i="18"/>
  <c r="B11" i="17"/>
  <c r="C11" i="17"/>
  <c r="B12" i="17"/>
  <c r="B13" i="17"/>
  <c r="C13" i="17"/>
  <c r="B14" i="17"/>
  <c r="C14" i="17"/>
  <c r="D15" i="17"/>
  <c r="E15" i="17"/>
  <c r="F15" i="17"/>
  <c r="G15" i="17"/>
  <c r="H15" i="17"/>
  <c r="I15" i="17"/>
  <c r="B11" i="16"/>
  <c r="B12" i="16"/>
  <c r="B13" i="16"/>
  <c r="B14" i="16"/>
  <c r="C15" i="16"/>
  <c r="D15" i="16"/>
  <c r="E15" i="16"/>
  <c r="B16" i="16"/>
  <c r="B17" i="16"/>
  <c r="B18" i="16"/>
  <c r="B19" i="16"/>
  <c r="C20" i="16"/>
  <c r="E20" i="16"/>
  <c r="B21" i="16"/>
  <c r="B22" i="16"/>
  <c r="B23" i="16"/>
  <c r="B24" i="16"/>
  <c r="B25" i="16"/>
  <c r="B26" i="16"/>
  <c r="B27" i="16"/>
  <c r="C28" i="16"/>
  <c r="E28" i="16"/>
  <c r="B12" i="15"/>
  <c r="C13" i="15"/>
  <c r="D13" i="15"/>
  <c r="E13" i="15"/>
  <c r="F13" i="15"/>
  <c r="G13" i="15"/>
  <c r="B12" i="14"/>
  <c r="B13" i="14"/>
  <c r="B14" i="14"/>
  <c r="C15" i="14"/>
  <c r="D15" i="14"/>
  <c r="C12" i="13"/>
  <c r="D12" i="13"/>
  <c r="E12" i="13"/>
  <c r="C13" i="13"/>
  <c r="D13" i="13"/>
  <c r="E13" i="13"/>
  <c r="C14" i="13"/>
  <c r="D14" i="13"/>
  <c r="E14" i="13"/>
  <c r="F15" i="13"/>
  <c r="G15" i="13"/>
  <c r="I15" i="13"/>
  <c r="J15" i="13"/>
  <c r="B11" i="86"/>
  <c r="B12" i="86"/>
  <c r="B13" i="86"/>
  <c r="B14" i="86"/>
  <c r="B15" i="86"/>
  <c r="B17" i="86"/>
  <c r="B18" i="86"/>
  <c r="B19" i="86"/>
  <c r="C20" i="86"/>
  <c r="E20" i="86"/>
  <c r="F20" i="86"/>
  <c r="B22" i="86"/>
  <c r="B23" i="86"/>
  <c r="B24" i="86"/>
  <c r="B25" i="86"/>
  <c r="B26" i="86"/>
  <c r="B27" i="86"/>
  <c r="B28" i="86"/>
  <c r="E29" i="86"/>
  <c r="F29" i="86"/>
  <c r="B14" i="9"/>
  <c r="B23" i="9"/>
  <c r="B11" i="8"/>
  <c r="B12" i="8"/>
  <c r="B13" i="8"/>
  <c r="B14" i="8"/>
  <c r="B15" i="8"/>
  <c r="B16" i="8"/>
  <c r="B17" i="8"/>
  <c r="B18" i="8"/>
  <c r="B19" i="8"/>
  <c r="B20" i="8"/>
  <c r="B21" i="8"/>
  <c r="C22" i="8"/>
  <c r="D22" i="8"/>
  <c r="E22" i="8"/>
  <c r="F22" i="8"/>
  <c r="B12" i="7"/>
  <c r="B13" i="7"/>
  <c r="B14" i="7"/>
  <c r="B15" i="7"/>
  <c r="B16" i="7"/>
  <c r="B17" i="7"/>
  <c r="B18" i="7"/>
  <c r="B19" i="7"/>
  <c r="B20" i="7"/>
  <c r="C21" i="7"/>
  <c r="D21" i="7"/>
  <c r="B23" i="7"/>
  <c r="B24" i="7"/>
  <c r="B25" i="7"/>
  <c r="B26" i="7"/>
  <c r="E27" i="7"/>
  <c r="F27" i="7"/>
  <c r="B11" i="6"/>
  <c r="B12" i="6"/>
  <c r="B13" i="6"/>
  <c r="B14" i="6"/>
  <c r="B15" i="6"/>
  <c r="B16" i="6"/>
  <c r="B17" i="6"/>
  <c r="B18" i="6"/>
  <c r="B19" i="6"/>
  <c r="B20" i="6"/>
  <c r="B21" i="6"/>
  <c r="C22" i="6"/>
  <c r="D22" i="6"/>
  <c r="E22" i="6"/>
  <c r="F22" i="6"/>
  <c r="B11" i="5"/>
  <c r="B12" i="5"/>
  <c r="B13" i="5"/>
  <c r="B14" i="5"/>
  <c r="B15" i="5"/>
  <c r="B16" i="5"/>
  <c r="B17" i="5"/>
  <c r="B18" i="5"/>
  <c r="B19" i="5"/>
  <c r="C20" i="5"/>
  <c r="D20" i="5"/>
  <c r="E20" i="5"/>
  <c r="F20" i="5"/>
  <c r="B21" i="5"/>
  <c r="B22" i="5"/>
  <c r="C23" i="5"/>
  <c r="D23" i="5"/>
  <c r="E23" i="5"/>
  <c r="F23" i="5"/>
  <c r="B12" i="4"/>
  <c r="B13" i="4"/>
  <c r="B14" i="4"/>
  <c r="D15" i="4"/>
  <c r="E15" i="4"/>
  <c r="F15" i="4"/>
  <c r="B16" i="4"/>
  <c r="B17" i="4"/>
  <c r="B18" i="4"/>
  <c r="B19" i="4"/>
  <c r="C20" i="4"/>
  <c r="D20" i="4"/>
  <c r="E20" i="4"/>
  <c r="F20" i="4"/>
  <c r="B21" i="4"/>
  <c r="B22" i="4"/>
  <c r="B23" i="4"/>
  <c r="B24" i="4"/>
  <c r="B25" i="4"/>
  <c r="B26" i="4"/>
  <c r="B27" i="4"/>
  <c r="C28" i="4"/>
  <c r="D28" i="4"/>
  <c r="E28" i="4"/>
  <c r="F28" i="4"/>
  <c r="B11" i="3"/>
  <c r="B13" i="3"/>
  <c r="D14" i="3"/>
  <c r="E14" i="3"/>
  <c r="F14" i="3"/>
  <c r="G14" i="3"/>
  <c r="C16" i="2"/>
  <c r="D16" i="2"/>
  <c r="C12" i="1"/>
  <c r="D12" i="1"/>
  <c r="E12" i="1"/>
  <c r="C13" i="1"/>
  <c r="D13" i="1"/>
  <c r="E13" i="1"/>
  <c r="H13" i="1"/>
  <c r="C14" i="1"/>
  <c r="D14" i="1"/>
  <c r="E14" i="1"/>
  <c r="H14" i="1"/>
  <c r="C15" i="1"/>
  <c r="D15" i="1"/>
  <c r="E15" i="1"/>
  <c r="H15" i="1"/>
  <c r="F16" i="1"/>
  <c r="G16" i="1"/>
  <c r="I16" i="1"/>
  <c r="B14" i="1" l="1"/>
  <c r="B20" i="86"/>
  <c r="F30" i="88"/>
  <c r="E15" i="13"/>
  <c r="F15" i="14"/>
  <c r="E13" i="14"/>
  <c r="C30" i="86"/>
  <c r="B18" i="9"/>
  <c r="B14" i="3"/>
  <c r="B16" i="18"/>
  <c r="B22" i="25"/>
  <c r="B13" i="25"/>
  <c r="B18" i="25" s="1"/>
  <c r="C18" i="25"/>
  <c r="B20" i="25"/>
  <c r="B27" i="25"/>
  <c r="G15" i="14"/>
  <c r="B15" i="9"/>
  <c r="B12" i="9"/>
  <c r="F16" i="9"/>
  <c r="D24" i="5"/>
  <c r="D16" i="9"/>
  <c r="B20" i="9"/>
  <c r="E24" i="5"/>
  <c r="E16" i="9"/>
  <c r="B25" i="9"/>
  <c r="B12" i="1"/>
  <c r="E12" i="2"/>
  <c r="F16" i="2"/>
  <c r="G16" i="2"/>
  <c r="E12" i="14"/>
  <c r="C30" i="88"/>
  <c r="E30" i="88"/>
  <c r="B20" i="16"/>
  <c r="B15" i="16"/>
  <c r="E30" i="86"/>
  <c r="F30" i="86"/>
  <c r="B22" i="8"/>
  <c r="C28" i="7"/>
  <c r="C24" i="5"/>
  <c r="B23" i="5"/>
  <c r="F24" i="5"/>
  <c r="B20" i="4"/>
  <c r="C29" i="4"/>
  <c r="C21" i="9" s="1"/>
  <c r="B15" i="4"/>
  <c r="B16" i="2"/>
  <c r="D30" i="88"/>
  <c r="B29" i="88"/>
  <c r="B20" i="88"/>
  <c r="B23" i="21"/>
  <c r="D16" i="20"/>
  <c r="C16" i="20"/>
  <c r="B16" i="20"/>
  <c r="B22" i="19"/>
  <c r="D16" i="18"/>
  <c r="C16" i="18"/>
  <c r="E16" i="18"/>
  <c r="C15" i="17"/>
  <c r="B15" i="17"/>
  <c r="B28" i="16"/>
  <c r="D29" i="16"/>
  <c r="D23" i="25" s="1"/>
  <c r="C29" i="16"/>
  <c r="C23" i="25" s="1"/>
  <c r="E29" i="16"/>
  <c r="B15" i="14"/>
  <c r="C15" i="13"/>
  <c r="B14" i="13"/>
  <c r="B13" i="13"/>
  <c r="B12" i="13"/>
  <c r="D15" i="13"/>
  <c r="D30" i="86"/>
  <c r="B29" i="86"/>
  <c r="E28" i="7"/>
  <c r="D28" i="7"/>
  <c r="B27" i="7"/>
  <c r="F28" i="7"/>
  <c r="B21" i="7"/>
  <c r="B22" i="6"/>
  <c r="B20" i="5"/>
  <c r="B28" i="4"/>
  <c r="F29" i="4"/>
  <c r="E29" i="4"/>
  <c r="D29" i="4"/>
  <c r="D21" i="9" s="1"/>
  <c r="B15" i="1"/>
  <c r="E16" i="1"/>
  <c r="C16" i="1"/>
  <c r="B13" i="1"/>
  <c r="H16" i="1"/>
  <c r="D16" i="1"/>
  <c r="H15" i="13"/>
  <c r="E14" i="14" l="1"/>
  <c r="E15" i="14" s="1"/>
  <c r="E21" i="9"/>
  <c r="E22" i="9" s="1"/>
  <c r="E24" i="9" s="1"/>
  <c r="E26" i="9" s="1"/>
  <c r="B24" i="5"/>
  <c r="D24" i="25"/>
  <c r="D26" i="25" s="1"/>
  <c r="D28" i="25" s="1"/>
  <c r="C24" i="25"/>
  <c r="C26" i="25" s="1"/>
  <c r="C28" i="25" s="1"/>
  <c r="B21" i="25"/>
  <c r="B23" i="25" s="1"/>
  <c r="B24" i="25" s="1"/>
  <c r="B26" i="25" s="1"/>
  <c r="B28" i="25" s="1"/>
  <c r="E23" i="25"/>
  <c r="E24" i="25" s="1"/>
  <c r="E26" i="25" s="1"/>
  <c r="E28" i="25" s="1"/>
  <c r="C22" i="9"/>
  <c r="C24" i="9" s="1"/>
  <c r="C26" i="9" s="1"/>
  <c r="D22" i="9"/>
  <c r="D24" i="9" s="1"/>
  <c r="D26" i="9" s="1"/>
  <c r="B13" i="9"/>
  <c r="B16" i="9" s="1"/>
  <c r="B19" i="9"/>
  <c r="B21" i="9" s="1"/>
  <c r="E16" i="2"/>
  <c r="F21" i="9"/>
  <c r="F22" i="9" s="1"/>
  <c r="F24" i="9" s="1"/>
  <c r="F26" i="9" s="1"/>
  <c r="B30" i="88"/>
  <c r="B29" i="16"/>
  <c r="B15" i="13"/>
  <c r="B28" i="7"/>
  <c r="B29" i="4"/>
  <c r="B16" i="1"/>
  <c r="B30" i="86"/>
  <c r="B22" i="9" l="1"/>
  <c r="B24" i="9" s="1"/>
  <c r="B26" i="9" s="1"/>
</calcChain>
</file>

<file path=xl/sharedStrings.xml><?xml version="1.0" encoding="utf-8"?>
<sst xmlns="http://schemas.openxmlformats.org/spreadsheetml/2006/main" count="1449" uniqueCount="845">
  <si>
    <t>احصاءات البنـــوك</t>
  </si>
  <si>
    <t>المجموع</t>
  </si>
  <si>
    <t>غير قطريين</t>
  </si>
  <si>
    <t>قطريون</t>
  </si>
  <si>
    <t>Total</t>
  </si>
  <si>
    <t>Non-Qatari</t>
  </si>
  <si>
    <t>Qatari</t>
  </si>
  <si>
    <t>إناث</t>
  </si>
  <si>
    <t>ذكور</t>
  </si>
  <si>
    <t>Females</t>
  </si>
  <si>
    <t>Males</t>
  </si>
  <si>
    <t>قطرية</t>
  </si>
  <si>
    <t>Arabic</t>
  </si>
  <si>
    <t>عربية</t>
  </si>
  <si>
    <t>European</t>
  </si>
  <si>
    <t>أوروبية</t>
  </si>
  <si>
    <t>جدول رقم (1)</t>
  </si>
  <si>
    <t>تعويضات العاملين</t>
  </si>
  <si>
    <t>عدد المشتغلين</t>
  </si>
  <si>
    <t>Compensation Of Employees</t>
  </si>
  <si>
    <t>Number of Employees</t>
  </si>
  <si>
    <t>تقديرات قيمة المستلزمات السلعية حسب الجنسية</t>
  </si>
  <si>
    <t>ESTIMATES OF VALUE OF INTERMEDIATE GOODS BY NATIONALITY</t>
  </si>
  <si>
    <t>المجمـــوع</t>
  </si>
  <si>
    <t>مواد سلعية اخرى</t>
  </si>
  <si>
    <t>أدوات كتابه وقرطاسيه ومطبوعات</t>
  </si>
  <si>
    <t>كهرباء ومــــاء</t>
  </si>
  <si>
    <t>وقود وزيوت وقوى محركه</t>
  </si>
  <si>
    <t>Other goods</t>
  </si>
  <si>
    <t>Stationary</t>
  </si>
  <si>
    <t>Electricity and Water</t>
  </si>
  <si>
    <t>Spare Parts &amp; consumable Tools and Equipment</t>
  </si>
  <si>
    <t>Fuel,Lubricants and Energy</t>
  </si>
  <si>
    <t>Intermediate Services</t>
  </si>
  <si>
    <t>المستلزمات الخدمية</t>
  </si>
  <si>
    <t>Rents for Non-Residential Buildings</t>
  </si>
  <si>
    <t>ايجارات مباني غير سكنية</t>
  </si>
  <si>
    <t>Rents for Machinery and Equipment</t>
  </si>
  <si>
    <t>ايجارات الآت ومعدات</t>
  </si>
  <si>
    <t>Rent for transport vehicles</t>
  </si>
  <si>
    <t>ايجارات وسائل نقــل</t>
  </si>
  <si>
    <t>Others</t>
  </si>
  <si>
    <t>ايجارات أخرى</t>
  </si>
  <si>
    <t>المجمــوع</t>
  </si>
  <si>
    <t>Maintenance for Non-Residential Buildings</t>
  </si>
  <si>
    <t>صيانة مبانــي العمــل</t>
  </si>
  <si>
    <t>Machinery,equipment &amp; cars Maintenance</t>
  </si>
  <si>
    <t>صيانة الآلات والمعـدات</t>
  </si>
  <si>
    <t>Transport Equipment Maintenance</t>
  </si>
  <si>
    <t>صيانة وسائل النقــل</t>
  </si>
  <si>
    <t>أخــرى</t>
  </si>
  <si>
    <t>Transportation</t>
  </si>
  <si>
    <t>نقــل وانتقالات عامــه</t>
  </si>
  <si>
    <t>Communication,Postage &amp; Tel.</t>
  </si>
  <si>
    <t>اتصالات بريد وهاتــف</t>
  </si>
  <si>
    <t>Advertisement &amp; Propoganda</t>
  </si>
  <si>
    <t>دعايــه واعــلان</t>
  </si>
  <si>
    <t>Consultation &amp; Auditing</t>
  </si>
  <si>
    <t>استشارات وتدقيق حسابات</t>
  </si>
  <si>
    <t>Legal &amp; Professional Exp.</t>
  </si>
  <si>
    <t>مصاريف قانونية وقضائية</t>
  </si>
  <si>
    <t>Studies&amp; Researches</t>
  </si>
  <si>
    <t>دراسات وابحاث واستشارات</t>
  </si>
  <si>
    <t>Other Intermediate services</t>
  </si>
  <si>
    <t>مستلزمات خدمية أخرى</t>
  </si>
  <si>
    <t>Grand Total</t>
  </si>
  <si>
    <t>المجموع العام</t>
  </si>
  <si>
    <t>جدول رقم (4)  القيمة ألف ريال قطري</t>
  </si>
  <si>
    <t>جنسية البنك</t>
  </si>
  <si>
    <t>Expenditures</t>
  </si>
  <si>
    <t>المصروفات</t>
  </si>
  <si>
    <t>Interest Paid on Current Accounts</t>
  </si>
  <si>
    <t>الفوائد المدفوعة على الحسابات الجارية</t>
  </si>
  <si>
    <t>Interest Paid on Saving Accounts</t>
  </si>
  <si>
    <t>الفوائد المدفوعة على حسابات التوفير</t>
  </si>
  <si>
    <t>Interest Paid on Notice Time Deposits</t>
  </si>
  <si>
    <t>Interest Paid on Fixed Time Deposits</t>
  </si>
  <si>
    <t>الفوائد المدفوعة على ودائع لأجـل</t>
  </si>
  <si>
    <t>Interest Paid on Inter-Bank Borrowings</t>
  </si>
  <si>
    <t>الفوائد المدفوعه على قروض بين البنوك</t>
  </si>
  <si>
    <t>Interest Paid on Borrowing From H.O &amp; Branches</t>
  </si>
  <si>
    <t>الفوائد المدفوعه على قروض بين المركز الرئيسي و الفروع</t>
  </si>
  <si>
    <t>Interest Paid on Borrowing Abroad</t>
  </si>
  <si>
    <t>الفوائد المدفوعه على قروض خارجيه</t>
  </si>
  <si>
    <t>Interest Paid on Foreign Currency Deposits</t>
  </si>
  <si>
    <t>الفوائد المدفوعه على ودائع بالعملات الاجنبية</t>
  </si>
  <si>
    <t>Unclassified Interest Paid</t>
  </si>
  <si>
    <t>فوائد أخرى مدفوعه</t>
  </si>
  <si>
    <t>Losses From Trading in Foreign Exchange</t>
  </si>
  <si>
    <t>خسائر التجارة في النقد الاجنبي</t>
  </si>
  <si>
    <t>Losses From Charges in Foreign Exchange Rates</t>
  </si>
  <si>
    <t>خسائر الرسوم على اسعار صرف العملات الاجنبية</t>
  </si>
  <si>
    <t>Bank Nationality</t>
  </si>
  <si>
    <t>البيان</t>
  </si>
  <si>
    <t>Duties and Taxes</t>
  </si>
  <si>
    <t>ضرائب ورسوم</t>
  </si>
  <si>
    <t>Casualty Insurance Expenditures</t>
  </si>
  <si>
    <t>مصروفات تأمين ضد الحوادث</t>
  </si>
  <si>
    <t>Land Rentals</t>
  </si>
  <si>
    <t>ايجــار اراضــي</t>
  </si>
  <si>
    <t>Profits Paid</t>
  </si>
  <si>
    <t>توزيعات الارباح</t>
  </si>
  <si>
    <t>Bad Debts</t>
  </si>
  <si>
    <t>ديون معدومـة</t>
  </si>
  <si>
    <t>Payments pertinent to previous years</t>
  </si>
  <si>
    <t>مصروفات سنوات سابقة</t>
  </si>
  <si>
    <t>Social welfare, grants and donations</t>
  </si>
  <si>
    <t>اعانات ومنح ومساعدات اجتماعية</t>
  </si>
  <si>
    <t>Discount on Pre-Maturity Payments of Debts</t>
  </si>
  <si>
    <t>خصم تعجيل الدفع</t>
  </si>
  <si>
    <t>Remuneration at the end of service</t>
  </si>
  <si>
    <t>مكافاّت نهاية الخدمة</t>
  </si>
  <si>
    <t>Direct TAXES</t>
  </si>
  <si>
    <t>ضرائب على الارباح - ضرائب مباشرة</t>
  </si>
  <si>
    <t>Other Payments and Transfers</t>
  </si>
  <si>
    <t>مصروفات وتحويلات أخرى</t>
  </si>
  <si>
    <t>Interest Received</t>
  </si>
  <si>
    <t>الفوائد المحصلة</t>
  </si>
  <si>
    <t>Interest on Discount</t>
  </si>
  <si>
    <t>فوائد اوراق مالية مخصومة</t>
  </si>
  <si>
    <t>Interest on Fixed Term and short term loans</t>
  </si>
  <si>
    <t>فوائد السلف والقروض</t>
  </si>
  <si>
    <t>Interest on Overdrafts</t>
  </si>
  <si>
    <t>فوائد حساب جارى مدين</t>
  </si>
  <si>
    <t>Interest on Inter-bank placing</t>
  </si>
  <si>
    <t>فوائد ودائع البنوك المحلية</t>
  </si>
  <si>
    <t>Interest on placing with Head Office</t>
  </si>
  <si>
    <t>فوائد ودائع المركز الرئيسي</t>
  </si>
  <si>
    <t>Interest on other Deposits Abroad</t>
  </si>
  <si>
    <t>فوائد ودائع بنوك في الخارج</t>
  </si>
  <si>
    <t>Interest on Documentary Credit Advances</t>
  </si>
  <si>
    <t>فوائد بوالص واعتمادات</t>
  </si>
  <si>
    <t>Interest Earned on Foreign Currency Deposits Transaction</t>
  </si>
  <si>
    <t>فوائد على الودائع بالعملات الاجنبية</t>
  </si>
  <si>
    <t>Unclassified Interest Income</t>
  </si>
  <si>
    <t>فوائد اخرى محصلة</t>
  </si>
  <si>
    <t>Other Revenue</t>
  </si>
  <si>
    <t>إيرادات اخرى</t>
  </si>
  <si>
    <t>Earnings from Trading on Foreign Exchange</t>
  </si>
  <si>
    <t>ارباح التجارة في النقد الاجنبي</t>
  </si>
  <si>
    <t>Earnings from Charges on Foreign Exchange Rates</t>
  </si>
  <si>
    <t>ايرادات على اسعار صرف العملات الاجنبية</t>
  </si>
  <si>
    <t>Commissions Received</t>
  </si>
  <si>
    <t>عمولات محصلة</t>
  </si>
  <si>
    <t>أخرى</t>
  </si>
  <si>
    <t>Land Rent</t>
  </si>
  <si>
    <t>Revenues from Previous Years</t>
  </si>
  <si>
    <t>ايرادات تخص سنوات سابقة</t>
  </si>
  <si>
    <t>Recovered Debts</t>
  </si>
  <si>
    <t>ديون مستردة</t>
  </si>
  <si>
    <t>Revenues of Bonds (Profit of Stocks &amp; Bills)</t>
  </si>
  <si>
    <t>(ايرادات اوراق مالية(أرباح اسهم وسندات</t>
  </si>
  <si>
    <t>خصم تعجيـل دفع</t>
  </si>
  <si>
    <t>Rent of Buildings</t>
  </si>
  <si>
    <t>ايجار مباني</t>
  </si>
  <si>
    <t>Profits for selling capital Assets</t>
  </si>
  <si>
    <t>أرباح بيع أصول رأسماليه</t>
  </si>
  <si>
    <t>Profits for goods for Sale</t>
  </si>
  <si>
    <t>ارباح بضائع مشتراة بغرض البيع</t>
  </si>
  <si>
    <t>Repaid bad debts</t>
  </si>
  <si>
    <t>تحصيل ديون سبق اعدامهـا</t>
  </si>
  <si>
    <t>Compensations &amp; Fines</t>
  </si>
  <si>
    <t>تعويضات وغرامـات</t>
  </si>
  <si>
    <t>A- Gross Output</t>
  </si>
  <si>
    <t>أ- الإنتاج الإجمالي</t>
  </si>
  <si>
    <t>1- Interest Received</t>
  </si>
  <si>
    <t>1- الفوائد المحصلة</t>
  </si>
  <si>
    <t>2- Interest Paid</t>
  </si>
  <si>
    <t>2- الفوائد المدفوعة</t>
  </si>
  <si>
    <t>3- Revenue of Bonds</t>
  </si>
  <si>
    <t>3- إيرادات أوراق مالية</t>
  </si>
  <si>
    <t>4- Other Revenues</t>
  </si>
  <si>
    <t>4- الإيرادات الأخرى</t>
  </si>
  <si>
    <t>Total (1-2+3+4)</t>
  </si>
  <si>
    <t>المجموع (1-2+3+4)</t>
  </si>
  <si>
    <t>B- Cost Of Production</t>
  </si>
  <si>
    <t>ب- مستلزمات الإنتاج</t>
  </si>
  <si>
    <t>1- Goods</t>
  </si>
  <si>
    <t>1- سلعية</t>
  </si>
  <si>
    <t>2- Services</t>
  </si>
  <si>
    <t>2- خدمية</t>
  </si>
  <si>
    <t>3- Commission Paid</t>
  </si>
  <si>
    <t>3- العمولات المدفوعة</t>
  </si>
  <si>
    <t>Total (1+2+3)</t>
  </si>
  <si>
    <t>المجموع (1+2+3)</t>
  </si>
  <si>
    <t>C- Gross Value Added (A-B)</t>
  </si>
  <si>
    <t xml:space="preserve">ج- القيمة المضافة الإجمالية (أ-ب) </t>
  </si>
  <si>
    <t>D- Depreciation</t>
  </si>
  <si>
    <t>د- الإهتلاك</t>
  </si>
  <si>
    <t>E- Net Value Added (C-D)</t>
  </si>
  <si>
    <t xml:space="preserve">هـ-القيمة المضافة الصافية (ج-د) </t>
  </si>
  <si>
    <t>F- Cost Of Employees</t>
  </si>
  <si>
    <t>G- Operating Surplus (E-F)</t>
  </si>
  <si>
    <t xml:space="preserve">ز- فائض التشغيل (هـ-و) </t>
  </si>
  <si>
    <t>جدول رقم (9)   القيمة ألف ريال قطري</t>
  </si>
  <si>
    <t>جدول رقم (10)   القيمة ألف ريال قطري</t>
  </si>
  <si>
    <t>الاستبعادات خلال السنة</t>
  </si>
  <si>
    <t>قيمة الأصول في أول السنة</t>
  </si>
  <si>
    <t>Non-Financial Assets</t>
  </si>
  <si>
    <t>الأصول غير المالية</t>
  </si>
  <si>
    <t>Financial Assets</t>
  </si>
  <si>
    <t>الأصول المالية</t>
  </si>
  <si>
    <t>Loans</t>
  </si>
  <si>
    <t>قروض</t>
  </si>
  <si>
    <t>نصيب المشتغل من القيمة المضافة الإجمالية</t>
  </si>
  <si>
    <t>إنتاجية المشتغل</t>
  </si>
  <si>
    <t>نسبة المستلزمات الخدمية إلى قيمة الإنتاج</t>
  </si>
  <si>
    <t>نسبة المستلزمات السلعية إلى قيمة الإنتاج</t>
  </si>
  <si>
    <t>متوسط الأجر السنوي 1</t>
  </si>
  <si>
    <t>Gross Value Per Employee</t>
  </si>
  <si>
    <t>Productivity Of Employee</t>
  </si>
  <si>
    <t>Percentage Of Intermediate Services To Output</t>
  </si>
  <si>
    <t>Percentage Of Intermediate Goods To Output</t>
  </si>
  <si>
    <t>Average Annual Wage (1)</t>
  </si>
  <si>
    <t>(1)Includes Wages, Salaries, Payments in-kind &amp; remuneration of board of directors.</t>
  </si>
  <si>
    <t>(1) يشمل الأجور و الرواتب و المزايا العينية و مكافآت مجلس الإدارة.</t>
  </si>
  <si>
    <t>INSURANCE STATISTICS</t>
  </si>
  <si>
    <t>احصاءات التأمين</t>
  </si>
  <si>
    <t>Type</t>
  </si>
  <si>
    <t>النوع</t>
  </si>
  <si>
    <t>القيمة</t>
  </si>
  <si>
    <t>العدد</t>
  </si>
  <si>
    <t>Value</t>
  </si>
  <si>
    <t>Number</t>
  </si>
  <si>
    <t>Cars</t>
  </si>
  <si>
    <t>السيارات</t>
  </si>
  <si>
    <t>Cargo &amp; Transport</t>
  </si>
  <si>
    <t>النقل و الشحن</t>
  </si>
  <si>
    <t>Fire &amp; Theft</t>
  </si>
  <si>
    <t>الحريق و السرقة</t>
  </si>
  <si>
    <t>Other \ Life</t>
  </si>
  <si>
    <t>أخرى / الحياة</t>
  </si>
  <si>
    <r>
      <t xml:space="preserve">قطرية </t>
    </r>
    <r>
      <rPr>
        <sz val="10"/>
        <rFont val="Arial"/>
        <family val="2"/>
      </rPr>
      <t>Qatari</t>
    </r>
  </si>
  <si>
    <r>
      <t xml:space="preserve">عربية </t>
    </r>
    <r>
      <rPr>
        <sz val="10"/>
        <rFont val="Arial"/>
        <family val="2"/>
      </rPr>
      <t>Arabic</t>
    </r>
  </si>
  <si>
    <t xml:space="preserve"> Total</t>
  </si>
  <si>
    <t>Other Revenues</t>
  </si>
  <si>
    <t>صافي</t>
  </si>
  <si>
    <t>إجمالي</t>
  </si>
  <si>
    <t>Net</t>
  </si>
  <si>
    <t>Gross</t>
  </si>
  <si>
    <t>Other</t>
  </si>
  <si>
    <r>
      <t xml:space="preserve">أقساط التأمين
</t>
    </r>
    <r>
      <rPr>
        <sz val="10"/>
        <rFont val="Arial"/>
        <family val="2"/>
      </rPr>
      <t>Insu. Premiums</t>
    </r>
  </si>
  <si>
    <t xml:space="preserve">أخرى </t>
  </si>
  <si>
    <t>ايجار اراضي</t>
  </si>
  <si>
    <t>Collected Interests</t>
  </si>
  <si>
    <t>فوائد محصله</t>
  </si>
  <si>
    <t>Revenues of Bonds (Profit of Stocks &amp; Bills</t>
  </si>
  <si>
    <t>(ايرادات اوراق مالية (ارباح اسهم وسندات</t>
  </si>
  <si>
    <t>أرباح بيع أصول رأسماليـه</t>
  </si>
  <si>
    <t>تحصيل ديون سبق اعدامهـــا</t>
  </si>
  <si>
    <t>تعويضات وغرامات</t>
  </si>
  <si>
    <t>ايرادات استثمار الاحتياطيات الفنية للتأمين</t>
  </si>
  <si>
    <t>ايرادات اخرى</t>
  </si>
  <si>
    <r>
      <t xml:space="preserve">تعويضات التأمين
</t>
    </r>
    <r>
      <rPr>
        <sz val="10"/>
        <rFont val="Arial"/>
        <family val="2"/>
      </rPr>
      <t>Insurance Claims</t>
    </r>
  </si>
  <si>
    <t xml:space="preserve">المجموع </t>
  </si>
  <si>
    <t>ضرائب على الدخل</t>
  </si>
  <si>
    <t>Other Duties and Taxes</t>
  </si>
  <si>
    <t>ضرائب ورسوم أخرى</t>
  </si>
  <si>
    <t>Domestic and foreign interests</t>
  </si>
  <si>
    <t>فوائد محلية وفوائد خارجيـه</t>
  </si>
  <si>
    <t>Casualty Insurance Premiums</t>
  </si>
  <si>
    <t>اقساط تأمين ضد الحوادث</t>
  </si>
  <si>
    <t>ايجــارأراضـي</t>
  </si>
  <si>
    <t>ديون معدومــه</t>
  </si>
  <si>
    <t>Payments Pertinent to Previous Years</t>
  </si>
  <si>
    <t>مصروفات سنوات سابقـه</t>
  </si>
  <si>
    <t>اعانات ومنح ومساعدات اجتماعيه</t>
  </si>
  <si>
    <t>تعويضات وغرامات متنوعه</t>
  </si>
  <si>
    <t>Renumerations At the End of the Service</t>
  </si>
  <si>
    <t>مكافات نهاية الخدمة</t>
  </si>
  <si>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</si>
  <si>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</si>
  <si>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</si>
  <si>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</si>
  <si>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</si>
  <si>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</si>
  <si>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</si>
  <si>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5- Change In Tehnical Reserves</t>
  </si>
  <si>
    <t>5- التغير في الإحتياطي الفني</t>
  </si>
  <si>
    <t>6- Other Revenues</t>
  </si>
  <si>
    <t>6- إيرادات أخرى</t>
  </si>
  <si>
    <t>Total (1-2+3+4-5+6)</t>
  </si>
  <si>
    <t>المجموع (1-2+3+4-5+6)</t>
  </si>
  <si>
    <t>Table No. (1)</t>
  </si>
  <si>
    <t>جدول رقم (2)  القيمة ألف ريال قطري</t>
  </si>
  <si>
    <t>Table No. (2)     (Value QR. 000)</t>
  </si>
  <si>
    <t>جدول رقم (3)    القيمة ألف ريال قطري</t>
  </si>
  <si>
    <t>Table No. (3)    (Value QR. 000)</t>
  </si>
  <si>
    <t>Table No. (4)     (Value QR. 000)</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</si>
  <si>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</si>
  <si>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</si>
  <si>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</si>
  <si>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</si>
  <si>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</si>
  <si>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</si>
  <si>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</si>
  <si>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</si>
  <si>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</si>
  <si>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</si>
  <si>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</si>
  <si>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</si>
  <si>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Table No. (2)   (Value QR. 000)</t>
  </si>
  <si>
    <t>جدول رقم (2)    القيمة ألف ريال قطري</t>
  </si>
  <si>
    <t>Table No. (4)    (Value QR. 000)</t>
  </si>
  <si>
    <t>جدول رقم (4)    القيمة ألف ريال قطري</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</si>
  <si>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</si>
  <si>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</si>
  <si>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</si>
  <si>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</si>
  <si>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</si>
  <si>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</si>
  <si>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</si>
  <si>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</si>
  <si>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</si>
  <si>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Table No. (10)    (Value QR. 000)</t>
  </si>
  <si>
    <r>
      <t xml:space="preserve">الباب الثاني : التأمين
</t>
    </r>
    <r>
      <rPr>
        <b/>
        <sz val="18"/>
        <rFont val="Arial"/>
        <family val="2"/>
      </rPr>
      <t>CHAPTER 2 : INSURANCE</t>
    </r>
  </si>
  <si>
    <r>
      <t xml:space="preserve">الباب الأول : إحصاءات البنوك
</t>
    </r>
    <r>
      <rPr>
        <b/>
        <sz val="18"/>
        <rFont val="Arial"/>
        <family val="2"/>
      </rPr>
      <t>CHAPTER 1 : BANK STATISTICS</t>
    </r>
  </si>
  <si>
    <r>
      <t xml:space="preserve">المجموع </t>
    </r>
    <r>
      <rPr>
        <sz val="10"/>
        <rFont val="Arial"/>
        <family val="2"/>
      </rPr>
      <t>Total</t>
    </r>
  </si>
  <si>
    <t>تقديرات قيمة المستلزمات السلعية حسب جنسية البنك</t>
  </si>
  <si>
    <t>ESTIMATES OF VALUE OF INTERMEDIATE GOODS BY BANK NATIONALITY</t>
  </si>
  <si>
    <t>BANKS STATISTICS</t>
  </si>
  <si>
    <t>تقديرات قيمة المستلزمات الخدمية حسب جنسية البنك</t>
  </si>
  <si>
    <t>ESTIMATES OF VALUE OF INTERMEDIATE SERVICES BY BANK NATIONALITY</t>
  </si>
  <si>
    <r>
      <t>جنسية البنك</t>
    </r>
    <r>
      <rPr>
        <b/>
        <sz val="11"/>
        <rFont val="Arial"/>
        <family val="2"/>
      </rPr>
      <t xml:space="preserve">  </t>
    </r>
    <r>
      <rPr>
        <sz val="10"/>
        <rFont val="Arial"/>
        <family val="2"/>
      </rPr>
      <t>Bank Nationality</t>
    </r>
    <r>
      <rPr>
        <b/>
        <sz val="10"/>
        <rFont val="Arial"/>
        <family val="2"/>
      </rPr>
      <t xml:space="preserve"> </t>
    </r>
  </si>
  <si>
    <t>مصروفات النشاط الجارى حسب جنسية البنك</t>
  </si>
  <si>
    <t>EXPENDITURES OF CURRENT ACTIVITY BY BANK NATIONALITY</t>
  </si>
  <si>
    <r>
      <t xml:space="preserve">جنسية البنك </t>
    </r>
    <r>
      <rPr>
        <sz val="10"/>
        <rFont val="Arial"/>
        <family val="2"/>
      </rPr>
      <t>Bank Nationality</t>
    </r>
  </si>
  <si>
    <t>المصروفات والمدفوعات التحويلية الاخرى حسب جنسية البنك</t>
  </si>
  <si>
    <t>OTHER PAYMENTS &amp; TRANSFERS BY BANK NATIONALITY</t>
  </si>
  <si>
    <t>Particulars</t>
  </si>
  <si>
    <t>ايرادات النشاط الجارى حسب جنسية البنك</t>
  </si>
  <si>
    <t>REVENUES OF THE CURRENT ACTIVITY BY BANK NATIONALITY</t>
  </si>
  <si>
    <t>الايرادات الاخرى من اعمال غير بنكية حسب جنسية البنك</t>
  </si>
  <si>
    <t>OTHER REVENUES FROM NON-BANKING ACTIVITIES BY BANK NATIONALITY</t>
  </si>
  <si>
    <t>VALUE OF GROSS OUTPUT &amp; VALUE ADDED BY BANK NATIONALITY</t>
  </si>
  <si>
    <t>قيمة الإنتاج الإجمالي و القيمة المضافة حسب جنسية البنك</t>
  </si>
  <si>
    <t>أهم المؤشرات الإقتصادية حسب جنسية البنك</t>
  </si>
  <si>
    <t>MAIN ECONOMIC INDICATORS BY BANK NATIONALITY</t>
  </si>
  <si>
    <t xml:space="preserve">عدد المشتغلين حسب الجنسية والجنس وجنسية شركة التأمين </t>
  </si>
  <si>
    <t xml:space="preserve">NUMBER OF EMPLOYEES BY  NATIONALITY, SEX &amp; NATIONALITY OF INSURANCE COMPANY </t>
  </si>
  <si>
    <t>عدد المشتغلين وتقديرات تعويضات العاملين حسب الجنسية وجنسية شركة التأمين</t>
  </si>
  <si>
    <t>NUMBER OF EMPLOYEES &amp; ESTIMATES OF COMPENSATION OF EMPLOYEES BY NATIONALITY &amp; NATIONALITY OF INSURANCE COMPANY</t>
  </si>
  <si>
    <t>Nationality of Insurance Company</t>
  </si>
  <si>
    <t>جنسية شركة التأمين</t>
  </si>
  <si>
    <t xml:space="preserve"> Nationality of Insurance Company</t>
  </si>
  <si>
    <t>تقديرات قيمة المستلزمات الخدمية حسب جنسية شركة التأمين</t>
  </si>
  <si>
    <t>ESTIMATES OF VALUE OF INTERMEDIATE SERVICES BY NATIONALITY OF INSURANCE COMPANY</t>
  </si>
  <si>
    <r>
      <t xml:space="preserve">جنسية شركة التأمين
</t>
    </r>
    <r>
      <rPr>
        <b/>
        <sz val="8"/>
        <rFont val="Arial"/>
        <family val="2"/>
      </rPr>
      <t>Nationality of Insurance Company</t>
    </r>
  </si>
  <si>
    <t xml:space="preserve">عدد و قيمة و ثائق التأمين حسب النوع وجنسية شركة التأمين </t>
  </si>
  <si>
    <t>NUMBER &amp; VALUE OF INSURANCE POLICIES BY TYPE &amp; NATIONALITY OF INSURANCE COMPANY</t>
  </si>
  <si>
    <r>
      <t xml:space="preserve">أخرى </t>
    </r>
    <r>
      <rPr>
        <sz val="10"/>
        <rFont val="Arial"/>
        <family val="2"/>
      </rPr>
      <t>Other</t>
    </r>
  </si>
  <si>
    <t xml:space="preserve">إيرادات النشاط الجاري حسب النوع وجنسية شركة التأمين  </t>
  </si>
  <si>
    <t>REVENUES OF CURRENT ACTIVITY BY TYPE &amp; NATIONALITY OF INSURANCE COMPANY</t>
  </si>
  <si>
    <r>
      <t xml:space="preserve">إيرادات أخرى
</t>
    </r>
    <r>
      <rPr>
        <sz val="8"/>
        <rFont val="Arial"/>
        <family val="2"/>
      </rPr>
      <t>Other Revenues</t>
    </r>
  </si>
  <si>
    <r>
      <t xml:space="preserve">عمولات التأمين المحصلة
</t>
    </r>
    <r>
      <rPr>
        <sz val="8"/>
        <rFont val="Arial"/>
        <family val="2"/>
      </rPr>
      <t>Insu. Comiss.</t>
    </r>
  </si>
  <si>
    <t>الايرادات الاخرى من اعمال غير التأمين حسب جنسية شركة التأمين</t>
  </si>
  <si>
    <t>OTHER REVENUES FROM NON-INSURANCE ACTIVITIES BY NATIONALITY OF INSURANCE COMPANY</t>
  </si>
  <si>
    <t>مصروفات النشاط الجاري حسب النوع وجنسية شركة التأمين</t>
  </si>
  <si>
    <t>EXPENDITURES OF CURRENT ACTIVITY BY TYPE &amp; NATIONALITY OF INSURANCE COMPANY</t>
  </si>
  <si>
    <r>
      <t xml:space="preserve">العمولات المدفوعة
</t>
    </r>
    <r>
      <rPr>
        <sz val="7"/>
        <rFont val="Arial"/>
        <family val="2"/>
      </rPr>
      <t>Commissions Paid</t>
    </r>
  </si>
  <si>
    <t>المصروفات والمدفوعات التحويلية الاخرى حسب جنسية شركة التأمين</t>
  </si>
  <si>
    <t>OTHER PAYMENTS &amp; TRANSFERS BY NATIONALITY OF INSURANCE COMPANY</t>
  </si>
  <si>
    <t xml:space="preserve">قيمة الإنتاج الإجمالي و القيمة المضافة حسب جنسية شركة التأمين </t>
  </si>
  <si>
    <t>VALUE OF GROSS OUTPUT &amp; VALUE ADDED BY NATIONALITY OF INSURANCE COMPANY</t>
  </si>
  <si>
    <t>أهم المؤشرات الإقتصادية حسب جنسية شركة التأمين</t>
  </si>
  <si>
    <t>MAIN ECONOMIC INDICATORS BY NATIONALITY OF INSURANCE COMPANY</t>
  </si>
  <si>
    <t xml:space="preserve">عدد المشتغلين حسب الجنسية  والجنس وجنسية البنك </t>
  </si>
  <si>
    <t xml:space="preserve">NUMBER OF EMPLOYEES BY NATIONALITY, SEX &amp; BANK NATIONALITY    </t>
  </si>
  <si>
    <t>عدد المشتغلين وتقديرات تعويضات العاملين حسب الجنسية و جنسية البنك</t>
  </si>
  <si>
    <t>NUMBER OF EMPLOYEES &amp; ESTIMATES OF COMPENSATION OF EMPLOYEES BY NATIONALITY &amp; BANK NATIONALITY</t>
  </si>
  <si>
    <t>قيمة الاصول والاضافات الرأسمالية والاهتلاكات خلال السنة حسب نوع الاصول</t>
  </si>
  <si>
    <t>VALUE OF ASSETS, ADDITIONS TO ASSETS &amp; DEPRECIATION BY TYPE OF ASSET DURING THE YEAR</t>
  </si>
  <si>
    <t>BANK STATISTICS</t>
  </si>
  <si>
    <t>Type of Asset</t>
  </si>
  <si>
    <t>قيمة الأصول في نهاية السنة</t>
  </si>
  <si>
    <t>الاهتلاكات خلال السنة</t>
  </si>
  <si>
    <t>الاضافات خلال السنة</t>
  </si>
  <si>
    <t>نوع الاصل</t>
  </si>
  <si>
    <t>Value of Assets at end of the year</t>
  </si>
  <si>
    <t>Depreciation During The Year</t>
  </si>
  <si>
    <t>Omissions During The Year</t>
  </si>
  <si>
    <t>Additions During The Year</t>
  </si>
  <si>
    <t>Value of Assets at beginning of the year</t>
  </si>
  <si>
    <t>Land</t>
  </si>
  <si>
    <t>اراضي</t>
  </si>
  <si>
    <t>Residential Buildings</t>
  </si>
  <si>
    <t>مباني سكنية</t>
  </si>
  <si>
    <t>Non-Residential Buildings</t>
  </si>
  <si>
    <t>مباني غير سكنية</t>
  </si>
  <si>
    <t>Machinery and equipment</t>
  </si>
  <si>
    <t>الات ومعدات</t>
  </si>
  <si>
    <t>Transport equipment</t>
  </si>
  <si>
    <t>وسائل نقل وانتقال</t>
  </si>
  <si>
    <t>Furniture and office machinery</t>
  </si>
  <si>
    <t>اثاث ومعدات مكاتب</t>
  </si>
  <si>
    <t>Inventories</t>
  </si>
  <si>
    <t>المخـزون</t>
  </si>
  <si>
    <t>Intangible assets</t>
  </si>
  <si>
    <t>الاصول المعنوية</t>
  </si>
  <si>
    <t>Projects under execution</t>
  </si>
  <si>
    <t>مشروعات تحت التنفيذ</t>
  </si>
  <si>
    <t>Government and non government securities</t>
  </si>
  <si>
    <t>سندات حكومية وغير حكومية</t>
  </si>
  <si>
    <t>Shares and equities</t>
  </si>
  <si>
    <t>اسهم وحصص</t>
  </si>
  <si>
    <t>Other securities</t>
  </si>
  <si>
    <t>اوراق مالية اخرى</t>
  </si>
  <si>
    <t>Deposits at Banks</t>
  </si>
  <si>
    <t>ارصده لدى البنوك</t>
  </si>
  <si>
    <t>Debtors</t>
  </si>
  <si>
    <t>مدينون</t>
  </si>
  <si>
    <t>اخرى</t>
  </si>
  <si>
    <t>Table No. (11)     (Value QR. 000)</t>
  </si>
  <si>
    <t>جدول رقم (11)  القيمة ألف ريال قطري</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</si>
  <si>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</si>
  <si>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r>
      <t xml:space="preserve">جنسية شركة التأمين
 </t>
    </r>
    <r>
      <rPr>
        <b/>
        <sz val="8"/>
        <rFont val="Arial"/>
        <family val="2"/>
      </rPr>
      <t>Nationality of Insurance Company</t>
    </r>
  </si>
  <si>
    <t xml:space="preserve">      والله ولي التوفيق،،،</t>
  </si>
  <si>
    <t xml:space="preserve">     And Allah grants success</t>
  </si>
  <si>
    <t>Preface</t>
  </si>
  <si>
    <t>ملحق الاستمارة السنوية لإحصاءات البنوك والتأمين</t>
  </si>
  <si>
    <t>Appendix Annual Questionnaire of Banks and Insurance</t>
  </si>
  <si>
    <t>الباب الثاني : إحصاءات التأمين</t>
  </si>
  <si>
    <t>CHAPTER 2 : INSURANCE</t>
  </si>
  <si>
    <t xml:space="preserve"> الباب الأول : إحصاءات البنوك</t>
  </si>
  <si>
    <t>CHAPTER 1 : BANK STATISTICS</t>
  </si>
  <si>
    <t xml:space="preserve">أهم المفاهيم والتعاريف المستخدمة  </t>
  </si>
  <si>
    <t xml:space="preserve">Concepts and definitions </t>
  </si>
  <si>
    <t xml:space="preserve">أسلوب عرض البيانات  </t>
  </si>
  <si>
    <t xml:space="preserve">Data presentation </t>
  </si>
  <si>
    <t xml:space="preserve">مقدمـــــــــــة  </t>
  </si>
  <si>
    <t xml:space="preserve">Introduction </t>
  </si>
  <si>
    <t xml:space="preserve">تقديــــــــم </t>
  </si>
  <si>
    <t xml:space="preserve">Preface </t>
  </si>
  <si>
    <t>رقم الجدول</t>
  </si>
  <si>
    <t xml:space="preserve">البيــــــــــان </t>
  </si>
  <si>
    <r>
      <t xml:space="preserve">رقم الصفحة
</t>
    </r>
    <r>
      <rPr>
        <b/>
        <sz val="8"/>
        <rFont val="Arial"/>
        <family val="2"/>
      </rPr>
      <t>Page No.</t>
    </r>
  </si>
  <si>
    <t>Table No.</t>
  </si>
  <si>
    <t>1ـ الشركة الأمريكية للتأمين على الحياة</t>
  </si>
  <si>
    <t>1. American life Insurance Company</t>
  </si>
  <si>
    <t>ب ـ شركات عربية:</t>
  </si>
  <si>
    <t>B. Arab Companies:</t>
  </si>
  <si>
    <t>2ـ الشركة القطرية العامة للتأمين وإعادة التأمين</t>
  </si>
  <si>
    <t>2. Qatar General Insurance and Reinsurance Company</t>
  </si>
  <si>
    <t>1ـ شركة قطر للتأمين</t>
  </si>
  <si>
    <t>أ ـ شركات قطرية:</t>
  </si>
  <si>
    <t>A. Qatari Companies:</t>
  </si>
  <si>
    <t>6 – شركات التأمين:</t>
  </si>
  <si>
    <t>6- Insurance Companies:</t>
  </si>
  <si>
    <t>2ـ بنك يونايتد ليمتد</t>
  </si>
  <si>
    <t>2. United Bank Limited</t>
  </si>
  <si>
    <t>1ـ بنك صادرات إيران</t>
  </si>
  <si>
    <t>1. Bank Saderat Iran</t>
  </si>
  <si>
    <t>د ـ بنوك أخرى:</t>
  </si>
  <si>
    <t>D. Other Banks:</t>
  </si>
  <si>
    <t>3ـ البنك البريطاني للشرق الأوسط</t>
  </si>
  <si>
    <t xml:space="preserve">3. British Bank of the Middle East (HSBC) </t>
  </si>
  <si>
    <t>ج ـ بنوك أوروبية:</t>
  </si>
  <si>
    <t>C. European Banks:</t>
  </si>
  <si>
    <t>2ـ بنك المشرق</t>
  </si>
  <si>
    <t>ب ـ بنوك عربية:</t>
  </si>
  <si>
    <t>B. Arab Banks:</t>
  </si>
  <si>
    <t>7ـ بنك قطر الدولي الإسلامي</t>
  </si>
  <si>
    <t>7. Qatar International Islamic Bank</t>
  </si>
  <si>
    <t>6ـ مصرف قطر الإسلامي</t>
  </si>
  <si>
    <t>6. Qatar Islamic Bank</t>
  </si>
  <si>
    <t>2ـ بنك قطر الوطني</t>
  </si>
  <si>
    <t>2. Qatar National Bank</t>
  </si>
  <si>
    <t>1ـ مصرف قطر المركزي</t>
  </si>
  <si>
    <t>1. Qatar Central Bank</t>
  </si>
  <si>
    <t>أ ـ بنوك قطرية:</t>
  </si>
  <si>
    <t>A. Qatari Banks:</t>
  </si>
  <si>
    <t>5 - البنوك:</t>
  </si>
  <si>
    <t>5- Banks:</t>
  </si>
  <si>
    <t>ـ بما أن جميع البنوك التجارية وشركات التأمين العاملة في دولة قطر تستخدم أكثر من عشرة عاملين، عليه تم شمول هذه المنشآت بواسطة الحصر الشامل.</t>
  </si>
  <si>
    <t xml:space="preserve"> - Since all operating banks and insurance companies employ more than ten employees, accordingly all these establishments were covered by comprehensive counting.</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</si>
  <si>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</si>
  <si>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</si>
  <si>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</si>
  <si>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</si>
  <si>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</si>
  <si>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</si>
  <si>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</si>
  <si>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</si>
  <si>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الاستمارة السنوية لإحصاءات البنوك والتأمين.</t>
  </si>
  <si>
    <t>The annual questionnaire of banking and insurance statistics.</t>
  </si>
  <si>
    <t>2 - الاستمارات المستخدمة:</t>
  </si>
  <si>
    <t>2- The Questionnaires:</t>
  </si>
  <si>
    <t>1 - النطـــاق:</t>
  </si>
  <si>
    <t>1- The Scope:</t>
  </si>
  <si>
    <t>مقدمــة</t>
  </si>
  <si>
    <t>Introduction</t>
  </si>
  <si>
    <t>ملاحظة هامة:
         إن عدم تساوي مجاميع بعض الجداول يعود للتقريب.</t>
  </si>
  <si>
    <t>الفصل الثاني:</t>
  </si>
  <si>
    <t>شركات التأمين</t>
  </si>
  <si>
    <t>Insurance companies</t>
  </si>
  <si>
    <t>الفصل الأول:</t>
  </si>
  <si>
    <t>البنوك التجارية</t>
  </si>
  <si>
    <t>Commercial banks</t>
  </si>
  <si>
    <t>Chapter one:</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</si>
  <si>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</si>
  <si>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</si>
  <si>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</si>
  <si>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funds at the disposal of companies.</t>
  </si>
  <si>
    <t>28ـ أرباح الأسهم:</t>
  </si>
  <si>
    <t>28- Profit of shares: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</si>
  <si>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</si>
  <si>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being altered, sold, supplied to other establishments or used in other way. In addition to that it includes products possessed by the establishment in order to be used as intermediate consumption or re-sell them without further alteration.</t>
  </si>
  <si>
    <t>27ـ المخزون:</t>
  </si>
  <si>
    <t>27- Stock:</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</si>
  <si>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</si>
  <si>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</si>
  <si>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26ـ الإضافات الرأسمالية الثابتة خلال العام:</t>
  </si>
  <si>
    <t>26- Fixed capital additions during the year:</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</si>
  <si>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</si>
  <si>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25ـ الأصول الثابتة:</t>
  </si>
  <si>
    <t>25- Fixed assets: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</si>
  <si>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</si>
  <si>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minus intermediate consumption (Intermediate goods and services) on the basis of purchaser cost, compensation of employees, fixed capital depreciation and net indirect taxes (indirect taxes less production subsidies).</t>
  </si>
  <si>
    <t>24ـ فائض التشغيل:</t>
  </si>
  <si>
    <t>24- Operating surplus: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</si>
  <si>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</si>
  <si>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their production activities or quantity and value of goods and services that they produce, sell or import, they are yields for resident producers or importers. In case of resident producers, they are meant to affect their level of production, prices of their products or remuneration of establishment units that work in production field. </t>
  </si>
  <si>
    <t>23ـ الإعانات:</t>
  </si>
  <si>
    <t>23- Subsidies: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</si>
  <si>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</si>
  <si>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purchase or use of goods and services that are usually born on production cost and also include customs fees.</t>
  </si>
  <si>
    <r>
      <rPr>
        <b/>
        <sz val="16"/>
        <color indexed="8"/>
        <rFont val="Arial"/>
        <family val="2"/>
      </rPr>
      <t>22ـ الضرائب على الإنتاج والإستيراد</t>
    </r>
    <r>
      <rPr>
        <b/>
        <sz val="18"/>
        <color indexed="8"/>
        <rFont val="Arial"/>
        <family val="2"/>
      </rPr>
      <t xml:space="preserve"> </t>
    </r>
    <r>
      <rPr>
        <b/>
        <sz val="16"/>
        <color indexed="8"/>
        <rFont val="Arial"/>
        <family val="2"/>
      </rPr>
      <t>(الضرائب غير المباشرة):</t>
    </r>
  </si>
  <si>
    <t>22- Taxes on production and import (indirect taxes):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</si>
  <si>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</si>
  <si>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</si>
  <si>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21ـ الاهتلاكات:</t>
  </si>
  <si>
    <t>21- Depreciation:</t>
  </si>
  <si>
    <t>مجموع قيمة الإنتاج مطروحاً منها مجموع قيمة المستلزمات السلعية والخدمية (المدخلات الوسيطة).</t>
  </si>
  <si>
    <t>Total value of production minus total value of intermediate goods and services (intermediate input).</t>
  </si>
  <si>
    <t>20ـ القيمة المضافة:</t>
  </si>
  <si>
    <t>20- Value added:</t>
  </si>
  <si>
    <t>جميع الخدمات التي تسساهم في إنجاز عملية الإنتاج كمصروفات الصيانة وخدمات النقل والانتقالات العامة والشحن والتفريغ وإيجارات معدات ووسائل النقل وغيرها.</t>
  </si>
  <si>
    <t>All services meant to accomplish production, such as maintenance expenses, transport services, general transportation, shipping, unloading, rent of equipment and transportation means and others.</t>
  </si>
  <si>
    <t>19ـ المستلزمات الخدمية:</t>
  </si>
  <si>
    <t>19- Intermediate services:</t>
  </si>
  <si>
    <t>All goods that are used as input of production, excluding fixed assets, i.e. raw materials, packing and wrapping materials, fuel, oils, energy and electricity, water, spare parts, tools, equipment, stationary, publications and others.</t>
  </si>
  <si>
    <t>18ـ المستلزمات السلعية:</t>
  </si>
  <si>
    <t>18- Intermediate goods: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</si>
  <si>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</si>
  <si>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</si>
  <si>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17ـ إيرادات الأنشطة الأخرى:</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</si>
  <si>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</si>
  <si>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ب ـ المزايا العينية:</t>
  </si>
  <si>
    <t>b)    In-kind benefits:</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</si>
  <si>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</si>
  <si>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</si>
  <si>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</si>
  <si>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16ـ تعويضات العاملين:</t>
  </si>
  <si>
    <t>16- Compensation of employees: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</si>
  <si>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</si>
  <si>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They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</si>
  <si>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</si>
  <si>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</si>
  <si>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</si>
  <si>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who are holders of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</si>
  <si>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</si>
  <si>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</si>
  <si>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</si>
  <si>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</si>
  <si>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</si>
  <si>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</si>
  <si>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</si>
  <si>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</si>
  <si>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</si>
  <si>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</si>
  <si>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</si>
  <si>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</si>
  <si>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</si>
  <si>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</si>
  <si>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15ـ العمالة (المشتغلون):</t>
  </si>
  <si>
    <t>15- Employment (employees):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</si>
  <si>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</si>
  <si>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</si>
  <si>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14ـ النشاط الاقتصادي الرئيسي:</t>
  </si>
  <si>
    <t>14- Main economic activity:</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</si>
  <si>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</si>
  <si>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</si>
  <si>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d- Private sector:</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</si>
  <si>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</si>
  <si>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their capital with another entity, whether this entity is national or foreign.</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</si>
  <si>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</si>
  <si>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</si>
  <si>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</si>
  <si>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their capital completely. The government allows these establishments or companies large amount of power of disposal, not only in managing production, but in utilizing funds also. These establishments or companies must be able to preserve their operating balances and commercial credit, and able to finance some or all capital formation from their savings, depreciation reserves or lending.</t>
  </si>
  <si>
    <t>ب ـ قطاع عام ( مؤسسات حكومية ):</t>
  </si>
  <si>
    <t>b- Public sector (government establishments):</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</si>
  <si>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their goods and services to other government departments.</t>
  </si>
  <si>
    <t>أ ـ قطاع حكومي:</t>
  </si>
  <si>
    <t>a- Government sector:</t>
  </si>
  <si>
    <t>ويقصد به القطاع الذي تنتمي إليه المنشأة من حيث الملكية.</t>
  </si>
  <si>
    <t>It is meant the sector that the establishment belongs to regarding ownership.</t>
  </si>
  <si>
    <t>13ـ ملكية المنشأة:</t>
  </si>
  <si>
    <t>13- Ownership of establishment:</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</si>
  <si>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</si>
  <si>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</si>
  <si>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</si>
  <si>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</si>
  <si>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</si>
  <si>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</si>
  <si>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</si>
  <si>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t>Its capital is composed of equal value shares which are not placed for subscription or tradable. Subscription is for limited number of persons, usually founders, and responsibility of shareholder does not exceed the limit of his shares in company’s capital.</t>
  </si>
  <si>
    <t>زـ شركة مساهمة خاصة:</t>
  </si>
  <si>
    <t>و ـ شركة مساهمة:</t>
  </si>
  <si>
    <t>f- Joint-stock company:</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</si>
  <si>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</si>
  <si>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</si>
  <si>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</si>
  <si>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</si>
  <si>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</si>
  <si>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</si>
  <si>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</si>
  <si>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</si>
  <si>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</si>
  <si>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</si>
  <si>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</si>
  <si>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</si>
  <si>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subscribed shares. Names of these shareholders are not mentioned in company’s contract and they are only questioned within the limits of shares value that they constributed to.</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</si>
  <si>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</si>
  <si>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</si>
  <si>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</si>
  <si>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</si>
  <si>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</si>
  <si>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</si>
  <si>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</si>
  <si>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</si>
  <si>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</si>
  <si>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</si>
  <si>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</si>
  <si>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</si>
  <si>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</si>
  <si>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</si>
  <si>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المنشآت الحكومية .</t>
  </si>
  <si>
    <t>12- الكيان القانوني:</t>
  </si>
  <si>
    <t>12- Legal entity:</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</si>
  <si>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</si>
  <si>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</si>
  <si>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11- المنشأة:</t>
  </si>
  <si>
    <t>11- The establishment:</t>
  </si>
  <si>
    <t>Value of reserves seized by insurance companies, which represents commitment by the establishment in favor of policy bearers.</t>
  </si>
  <si>
    <t>10ـ الاحتياطات الفنية للتأمين:</t>
  </si>
  <si>
    <t>10- Insurance technical reserves:</t>
  </si>
  <si>
    <t>الفرق بين الأقساط المحصلة والتعويضات المدفوعة بالإضافة إلى دخل العمولات المقبوضة والإيرادات الأخرى.</t>
  </si>
  <si>
    <t>It is the difference between received premiums and paid claims, in addition to received commissions income and other revenues.</t>
  </si>
  <si>
    <t>9ـ حساب الإنتاج في نشاط التأمين:</t>
  </si>
  <si>
    <t>9- Production account in insurance:</t>
  </si>
  <si>
    <t>8ـ تعويضات محصلة من إعادة التأمين:</t>
  </si>
  <si>
    <t>8- Received claims from reinsurance</t>
  </si>
  <si>
    <t>هو ما تقوم شركات التأمين من إعادة التأمين مع شركات أخرى لتقليل حجم المخاطر.</t>
  </si>
  <si>
    <t>Insurance companies usually perform insurance with other insurance companies in order to reduce volume of hazards</t>
  </si>
  <si>
    <t>7ـ إعادة التأمين:</t>
  </si>
  <si>
    <t>7- Reinsurance</t>
  </si>
  <si>
    <t>المبالغ التي تدفع للمؤمن له للتعويض عن تعرضه لأي من أنواع المخاطر المؤمن عليها.</t>
  </si>
  <si>
    <t>6ـ تعويضات التأمين:</t>
  </si>
  <si>
    <t>6- Insurance claims:</t>
  </si>
  <si>
    <t>يتمثل ذلك في الأقساط المستحقة لشركات التأمين أو إعادة التأمين عن بوالص (وثائق) التأمين على الحياة أو البوالص (الوثائق) التي اكتتب بها عملاء الشركة ضد الحوادث مثل السرقة أو الحريق وغيرها</t>
  </si>
  <si>
    <t>5ـ أقساط التأمين:</t>
  </si>
  <si>
    <t>5- Insurance premiums:</t>
  </si>
  <si>
    <t>شهادة تأمين تثبت التأمين ضد خطر معين.</t>
  </si>
  <si>
    <t>An insurance certificate proves insurance versus a specific hazard.</t>
  </si>
  <si>
    <t>4ـ وثيقة التأمين:</t>
  </si>
  <si>
    <t>4- Insurance policy</t>
  </si>
  <si>
    <t>كيانات ذات شخصية اعتبارية للتأمين المتبادل وغيره من أشكال التأمين، تكون وظيفتها الرئيسية توفير التأمين على الحياة وضد الحوادث والمرض والحريق وغير ذلك من أشكال التأمين إلى الأفراد والمنشآت.</t>
  </si>
  <si>
    <t>Entities with artificial personality for exchange insurance and other forms of insurance. Its main function is to provide life, accidents, sickness, fire and other forms of insurance to individuals and establishments.</t>
  </si>
  <si>
    <t>3ـ شركات التأمين:</t>
  </si>
  <si>
    <t>3- Insurance companies:</t>
  </si>
  <si>
    <t>Interests received from the concerned establishment in exchange for specific loans and interests paid in exchange for taking loans to the concerned establishment.</t>
  </si>
  <si>
    <t>2- فوائد البنوك:</t>
  </si>
  <si>
    <t>2- Bank interests:</t>
  </si>
  <si>
    <t>هو الفرق بين الفوائد المقبوضة التي تتقاضاها البنوك نظير القروض التي توفرها للقطاعات الأخرى والفوائد المدفوعة للمؤسسات المالية التي تقترض منها البنوك، يضاف إليها العمولات التي تتقاضاها مقابل الخدمات التي تؤديها إلى زبائنها.</t>
  </si>
  <si>
    <t>1- حساب الإنتاج في نشاط البنوك:</t>
  </si>
  <si>
    <t>1- Production account in banking:</t>
  </si>
  <si>
    <t>أهم المفاهيم والتعاريف</t>
  </si>
  <si>
    <t>Concepts and definitions</t>
  </si>
  <si>
    <t xml:space="preserve">3ـ البنك الأهلي </t>
  </si>
  <si>
    <t xml:space="preserve">3. Al-Ahli Bank </t>
  </si>
  <si>
    <t xml:space="preserve">1ـ البنك العربي </t>
  </si>
  <si>
    <t xml:space="preserve">1. Arab Bank </t>
  </si>
  <si>
    <t xml:space="preserve">2. Mashreq Bank
</t>
  </si>
  <si>
    <t>ج ـ شركات اخرى :</t>
  </si>
  <si>
    <t>C.Other Companies:</t>
  </si>
  <si>
    <t>ـ تم إعداد إطار متكامل بالبنوك التجارية وشركات التأمين العاملة في دولة قطر .</t>
  </si>
  <si>
    <t xml:space="preserve"> - Comprehensive frame was prepared for operating commercial banks and insurance companies.</t>
  </si>
  <si>
    <t>المحتويات</t>
  </si>
  <si>
    <t>Contents</t>
  </si>
  <si>
    <t>و- تكاليف العمالة</t>
  </si>
  <si>
    <t>والبيانات المنشورة تغطي الأنشطة الاقتصادية المتضمنة في الباب:
(كاف) الأنشطة المالية وذلك للأنشطة التالية 641، 651 و 652.</t>
  </si>
  <si>
    <t xml:space="preserve">The published data covers economic activities included in the following sections:
(k) Financial Activities for the following activities 641 ,651 and 652.
</t>
  </si>
  <si>
    <t>Table No. (11)     (Value QR.)</t>
  </si>
  <si>
    <t>جدول رقم (12)   القيمة بالريال قطري</t>
  </si>
  <si>
    <t>Table No. (12)    (Value QR.)</t>
  </si>
  <si>
    <t>جدول رقم (11)  القيمة بالريال قطري</t>
  </si>
  <si>
    <t>هذه الاحصاءات تمثل بيانات البنوك وشركات التأمين العاملة في دولة قطر.</t>
  </si>
  <si>
    <t>These statistics represent data of banks and insurance companies operating at the State of Qatar.</t>
  </si>
  <si>
    <t xml:space="preserve">2- المجموعة الأمريكية الدولية المحدوده </t>
  </si>
  <si>
    <t>2. AIG MEA Limited (American International Group) (QFC Branch )</t>
  </si>
  <si>
    <t>It is the subtract between interests received by banks in exchange for loans provided to other sectors and interests paid to financial institutions that banks borrow from, in addition to commissions received in exchange for services presented to its clients.</t>
  </si>
  <si>
    <t xml:space="preserve">Amounts paid to the insured client to compensate his exposure to any kind of insured hazards </t>
  </si>
  <si>
    <t>وتتمثل في قيمة المبالغ المستحقة لشركات التأمين كتعويضات من قبل شركات إعادة التأمين تنتج من إعادة التأمين على بوالص التأمين على الحياة أو بوالص التأمين ضد الحوادث.</t>
  </si>
  <si>
    <t>Amounts due to insurance companies as claims from reinsurance companies as a result of reinsuring on life insurance policies or casuality insurance policies.</t>
  </si>
  <si>
    <t>وتتمثل في قيمة الاحتياطات التي تحتجزها شركات التأمين، وهو يمثل التزاماً على الشركة لصالح حملة الوثائق.</t>
  </si>
  <si>
    <t xml:space="preserve">It is the legal status of capital ownership of establishments aiming profit; it includes individual, joint-liability companies, partnership companies, limited liability companies ,joint-stock companies, branch of foreign company and government establishments. </t>
  </si>
  <si>
    <t>An approval from the supreme authorities in the state should be issued for such companies. It has two types of partners, founder and shareholder, and its capital is composed of equal in value shares that are placed for general subscription and it would be tradable later. The partners are not questioned for company’s financial obligation other than the value of shares they subscribed in. The law states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</si>
  <si>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(ش.م.).</t>
  </si>
  <si>
    <t>g- Private joint-stock company:</t>
  </si>
  <si>
    <t>An establishment authorized by the state, which is considered as a branch of foreign establishment and usually bears the name of the Parent Company. The parent company undertakes paying all financial obligations of the branch within the country in case of occurrence of any financial obligations in accordance with legal entity of Parent Company.</t>
  </si>
  <si>
    <t>المنشآت الحكومية التي تمارس عادة نشاطاً إدارياً أو خدمياً حكومياً (مثل الوزارات والإدارات)، وتكون لهذه الإدارات منتجات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</si>
  <si>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permanent or temporary employees. This includes absent persons due to sick leave, casual leave, training courses or scholarships.</t>
  </si>
  <si>
    <t>Persons employed by the establishment for cash or in-king wage, whether they were permanent or temporary (part time employees). It includes persons absent from work for temporary reasons, such as casual leaves or sick leaves.</t>
  </si>
  <si>
    <t>Amount undertaken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undertaken by establishment on behalf of the employees, i.e. residence fees, telephone installation and others.</t>
  </si>
  <si>
    <t>17- Other activities revenues:</t>
  </si>
  <si>
    <t>جميع السلع التي تستهلك كمدخلات لعملية الإنتاج، باستثناء الأصول الثابتة كالمواد الخام ومواد التعبئة والتغليف والحزم والوقود والزيوت والقوى المحركة والكهرباء والمياه وقطع الغيار والعُدد والأدوات المستهلكة والأدوات الكتابية والمطبوعات وغيرها.</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</si>
  <si>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agricultural/animal assets that could be used repeatedly or continuously, i.e. productive fruit trees and reproduction, fattening, milking and towing animals. It includes as well intangible assets such as computer programs and original artwork that are used in production.</t>
  </si>
  <si>
    <t xml:space="preserve">Due premiums to insurance or reinsurance companies for life policies or policies that company clients subscribed in, i.e. theft, fire among others. </t>
  </si>
  <si>
    <t>تتكون من فوائد مقبوضة نظير تقديم قروض مالية معينة من المنشأة المعنية وفوائد مدفوعة نظير أخذ قروض للمنشأة المعنية.</t>
  </si>
  <si>
    <t>الفوائد المدفوعة على الحسابات ذات الإشعار</t>
  </si>
  <si>
    <t>Investment revenue From Ins. Technical Reserves</t>
  </si>
  <si>
    <t>Income Taxes</t>
  </si>
  <si>
    <t>4- الدخل من إستثمار الإحتياطي الفني</t>
  </si>
  <si>
    <t xml:space="preserve">4. Doha Bank </t>
  </si>
  <si>
    <t xml:space="preserve">4ـ بنك الدوحة </t>
  </si>
  <si>
    <t xml:space="preserve">5. Commercial Bank </t>
  </si>
  <si>
    <t xml:space="preserve">5ـ البنك التجاري </t>
  </si>
  <si>
    <t>2. Standard Chartered Bank</t>
  </si>
  <si>
    <t>2ـ بنك ستاندرد تشارترد</t>
  </si>
  <si>
    <t>1. BNP Paribas</t>
  </si>
  <si>
    <t>1ـ بنك بي ان بي باريباس</t>
  </si>
  <si>
    <t xml:space="preserve">       Data were presented in two chapters as  follows:</t>
  </si>
  <si>
    <t>Chapter two:</t>
  </si>
  <si>
    <t>1. Qatar Insurance Company (Group)</t>
  </si>
  <si>
    <t xml:space="preserve"> تم عرض البيانات في فصلين على الوجه التالي:-</t>
  </si>
  <si>
    <r>
      <t xml:space="preserve">Important note:
         </t>
    </r>
    <r>
      <rPr>
        <b/>
        <i/>
        <sz val="11"/>
        <color indexed="8"/>
        <rFont val="Arial"/>
        <family val="2"/>
      </rPr>
      <t>Inequality of totals in some tables are  due to approximation.</t>
    </r>
  </si>
  <si>
    <t>Average</t>
  </si>
  <si>
    <t>المتوسط</t>
  </si>
  <si>
    <t>3ـ الشركة الإسلامية القطرية للتأمين</t>
  </si>
  <si>
    <t>4ـ شركة الدوحة للتأمين</t>
  </si>
  <si>
    <t xml:space="preserve">5- شركه عمان للتأمين -قطر </t>
  </si>
  <si>
    <t xml:space="preserve">6- الشركه العامه للتكافل </t>
  </si>
  <si>
    <t xml:space="preserve">7- المكتب الموحد القطري للتأمين </t>
  </si>
  <si>
    <t>8ـ شركة الكوت للتأمين وإعادة التأمين</t>
  </si>
  <si>
    <t xml:space="preserve">9- سيب للتأمين و اعاده التأمين </t>
  </si>
  <si>
    <t>4. Doha Insurance Company</t>
  </si>
  <si>
    <t>3. Qatar Islamic Insurance Company</t>
  </si>
  <si>
    <t>5- Oman Insurance Company- Qatar</t>
  </si>
  <si>
    <t xml:space="preserve">6-General Takaful </t>
  </si>
  <si>
    <t xml:space="preserve">7-Qatari Uniried Bureau Insurance </t>
  </si>
  <si>
    <t>8. AL-Koot Company</t>
  </si>
  <si>
    <t>9-SEIB Insursnce &amp; Reinsurance</t>
  </si>
  <si>
    <t>1. Al Khaleej Takaful Group</t>
  </si>
  <si>
    <t>2. Arabian Insurance Company</t>
  </si>
  <si>
    <t>3. Libano Swisse Insurance Company</t>
  </si>
  <si>
    <t>4. Egypt Insurance company</t>
  </si>
  <si>
    <t>5. AXA Insurance (Gulf)</t>
  </si>
  <si>
    <t>1ـ مجموعة الخليج التكافلي</t>
  </si>
  <si>
    <t xml:space="preserve">2ـ شركة التأمين العربية </t>
  </si>
  <si>
    <t>3ـ الشركة اللبنانية السويسرية للتأمين</t>
  </si>
  <si>
    <t>4- شركة مصر للتأمين</t>
  </si>
  <si>
    <t>5ـ شركة تأمين أكسا الخليج</t>
  </si>
  <si>
    <r>
      <t xml:space="preserve">* </t>
    </r>
    <r>
      <rPr>
        <sz val="16"/>
        <color indexed="8"/>
        <rFont val="Sakkal Majalla"/>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</si>
  <si>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Sakkal Majalla"/>
      </rPr>
      <t xml:space="preserve"> كل شريك من الشركاء مسؤول عن الالتزامات المالية للشركة بقدر حصته في رأس المال فقط.</t>
    </r>
  </si>
  <si>
    <r>
      <t xml:space="preserve">* </t>
    </r>
    <r>
      <rPr>
        <sz val="16"/>
        <color indexed="8"/>
        <rFont val="Sakkal Majalla"/>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</si>
  <si>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Sakkal Majalla"/>
      </rPr>
      <t xml:space="preserve"> تؤسس الشركة لمدة محددة ويُنص بالمدة في عقد تأسيس الشركة.</t>
    </r>
  </si>
  <si>
    <r>
      <t>*</t>
    </r>
    <r>
      <rPr>
        <sz val="16"/>
        <color indexed="8"/>
        <rFont val="Sakkal Majalla"/>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</si>
  <si>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Sakkal Majalla"/>
      </rPr>
      <t xml:space="preserve"> رأسمال </t>
    </r>
    <r>
      <rPr>
        <sz val="16"/>
        <color indexed="8"/>
        <rFont val="Sakkal Majalla"/>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</si>
  <si>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Sakkal Majalla"/>
      </rPr>
      <t>…</t>
    </r>
    <r>
      <rPr>
        <sz val="16"/>
        <color indexed="8"/>
        <rFont val="Sakkal Majalla"/>
      </rPr>
      <t xml:space="preserve"> الخ.</t>
    </r>
  </si>
  <si>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</si>
  <si>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كما يسر الجهاز أن يتقدم بالشكر الجزيل لمسئولي البنوك التجارية وشركات التأمين العاملة في الدولة لتعاونهم ومساهمتهم في إصدار هذه النشرة.</t>
  </si>
  <si>
    <t>ويرحب الجهاز بأي ملاحظات وإقتراحات من شأنها تحسين مضمون هذه النشرة.</t>
  </si>
  <si>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</si>
  <si>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t>The Authority has the pleasure of presenting its gratitude to the responsible officers of commercial banks and insurance companies for their cooperation and contribution in accomplishing this bulletin.</t>
  </si>
  <si>
    <t>The Planning and Statistics Authority is pleased to present this issue of the annual bulletin of its series of bulletins within the framework of the Authority ambitious and balanced plan for providing and developing economic statistics.</t>
  </si>
  <si>
    <r>
      <t>The Authority welcomes any remarks and suggestions that could improve the content of this bulletin.</t>
    </r>
    <r>
      <rPr>
        <b/>
        <sz val="12"/>
        <color indexed="9"/>
        <rFont val="Arial"/>
        <family val="2"/>
      </rPr>
      <t>XXXXXXXXXXXXX</t>
    </r>
  </si>
  <si>
    <t xml:space="preserve">يسر جهاز التخطيط والإحصاء أن يقدم هذا العدد من النشرة السنوية ضمن سلسلة نشراته التخصصية المختلفة، وذلك في إطار خطة الجهاز الطموحة والمتوازنة في توفير وتطوير الإحصاءات الإقتصادية.
</t>
  </si>
  <si>
    <t>عدد شركات التأمين التي تغطيها هذة  النشرة  (16) شركة ,ومنها من يزاول النشاط داخل وخارج قطر وتم تقسيم هذه الشركات إلى ثلاث مجموعات حسب الجنسية:</t>
  </si>
  <si>
    <t>The number of Insurance Companies covered in this bulletin  is (16) companies some of them included intrnational transaction these companies are divided into groups by nationality as follows:</t>
  </si>
  <si>
    <t>جهــــــاز التخطيــــط والإحصـــــاء</t>
  </si>
  <si>
    <t>8. Qatar Development Bank</t>
  </si>
  <si>
    <t>9- Al Rayyan Bank</t>
  </si>
  <si>
    <r>
      <t xml:space="preserve">Dr.Saleh Bin Mohammed Al-Nabit
</t>
    </r>
    <r>
      <rPr>
        <b/>
        <sz val="10"/>
        <rFont val="Arial"/>
        <family val="2"/>
      </rPr>
      <t>President , Planning &amp; Statistics Authority</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</si>
  <si>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</si>
  <si>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 xml:space="preserve"> Planning and Statistics Authority</t>
    </r>
    <r>
      <rPr>
        <b/>
        <sz val="14"/>
        <color indexed="8"/>
        <rFont val="Arial"/>
        <family val="2"/>
      </rPr>
      <t xml:space="preserve">
</t>
    </r>
    <r>
      <rPr>
        <b/>
        <sz val="10"/>
        <color indexed="8"/>
        <rFont val="Mangal"/>
        <family val="1"/>
      </rPr>
      <t xml:space="preserve"> Statistics Department</t>
    </r>
    <r>
      <rPr>
        <b/>
        <sz val="14"/>
        <color indexed="8"/>
        <rFont val="Arial"/>
        <family val="2"/>
      </rPr>
      <t xml:space="preserve"> 
</t>
    </r>
  </si>
  <si>
    <t xml:space="preserve">Dr.Saleh Bin Mohammed Al-Nabit
President , Planning &amp; Statistics Authority </t>
  </si>
  <si>
    <t>وقد رأى الجهاز تماشياً مع سياستها في توفير وتطوير الإحصاءات الاقتصادية أن تتفق خطط التطوير مع الاتجاهات والتوصيات الدولية من حيث المفاهيم والتعاريف والبيانات الإحصائية الممكن توفيرها في هذا المجال مع الأخذ بعين الاعتبار الظروف المحلية.</t>
  </si>
  <si>
    <r>
      <t xml:space="preserve">The PSA in conformity with providing and developing economic statistics, perceived that development plans should harmonize with the international directions and recommendations as far as statistical concepts, definitions and data that could be availed </t>
    </r>
    <r>
      <rPr>
        <sz val="11"/>
        <rFont val="Arial"/>
        <family val="2"/>
      </rPr>
      <t>in this field are concerned</t>
    </r>
    <r>
      <rPr>
        <sz val="11"/>
        <color indexed="8"/>
        <rFont val="Arial"/>
        <family val="2"/>
      </rPr>
      <t>, taking in consideration local circumstances.</t>
    </r>
  </si>
  <si>
    <t>ققطع غيار، وأدوات ومعدات استهلاكية</t>
  </si>
  <si>
    <t>قطع غيار، وأدوات ومعدات استهلاكية</t>
  </si>
  <si>
    <t>MAIN ECONOMIC INDICATORS BY BANK NATIONALITY 2020</t>
  </si>
  <si>
    <t xml:space="preserve">8ـ بنك قطر للتنمية </t>
  </si>
  <si>
    <t>9ـ مصرف الريان</t>
  </si>
  <si>
    <t xml:space="preserve">10ـ بنك دخان </t>
  </si>
  <si>
    <t>10- dukhan  Bank.</t>
  </si>
  <si>
    <t>يبلغ عدد البنوك العاملة في دولة قطر (17) بنكاً، تم جمع البيانات منها بواسطة استمارة أُعدت خصيصاً لهذا الغرض وتمت مراجعتها على التقارير المالية السنوية لهذه البنوك، وقسمت هذه البنوك إلى مجموعات حسب الجنسية:</t>
  </si>
  <si>
    <t>There are (17) Banks operating in Qatar. The data were collected from all of these banks using a specially designed questionnaire for this purpose; it was checked out according to annual bank financial reports. The Commercial Banks are divided into different groups according to nationality:</t>
  </si>
  <si>
    <t>2022</t>
  </si>
  <si>
    <r>
      <t>العددالخامس و الثلاثون
35</t>
    </r>
    <r>
      <rPr>
        <b/>
        <vertAlign val="superscript"/>
        <sz val="16"/>
        <color indexed="8"/>
        <rFont val="Arial"/>
        <family val="2"/>
      </rPr>
      <t>th</t>
    </r>
    <r>
      <rPr>
        <b/>
        <sz val="16"/>
        <color indexed="8"/>
        <rFont val="Arial"/>
        <family val="2"/>
      </rPr>
      <t xml:space="preserve"> Issue</t>
    </r>
  </si>
  <si>
    <t>NUMBER OF EMPLOYEES BY NATIONALITY, SEX &amp; BANK NATIONALITY 
2022</t>
  </si>
  <si>
    <t>عدد المشتغلين حسب الجنسية والجنس وجنسية البنك 2022</t>
  </si>
  <si>
    <t>NUMBER OF EMPLOYEES &amp; ESTIMATES OF COMPENSATION OF EMPLOYEES BY NATIONALITY &amp; BANK NATIONALITY 2022</t>
  </si>
  <si>
    <t>عدد المشتغلين وتقديرات تعويضات العاملين حسب الجنسية وجنسية البنك 2022</t>
  </si>
  <si>
    <t>ESTIMATES OF VALUE OF INTERMEDIATE GOODS BY BANK NATIONALITY 2022</t>
  </si>
  <si>
    <t>تقديرات قيمة المستلزمات السلعية حسب جنسية البنك 2022</t>
  </si>
  <si>
    <t>ESTIMATES OF VALUE OF INTERMEDIATE SERVICES BY BANK NATIONALITY 2022</t>
  </si>
  <si>
    <t>تقديرات قيمة المستلزمات الخدمية حسب جنسية البنك 2022</t>
  </si>
  <si>
    <t>EXPENDITURES OF CURRENT ACTIVITY BY BANK NATIONALITY 2022</t>
  </si>
  <si>
    <t>مصروفات النشاط الجارى حسب جنسية البنك 2022</t>
  </si>
  <si>
    <t>OTHER PAYMENTS &amp; TRANSFERS BY BANK NATIONALITY 2022</t>
  </si>
  <si>
    <t>المصروفات والمدفوعات التحويلية الاخرى حسب جنسية البنك 2022</t>
  </si>
  <si>
    <t>REVENUES OF THE CURRENT ACTIVITY BY BANK NATIONALITY 2022</t>
  </si>
  <si>
    <t>ايرادات النشاط الجارى حسب جنسية البنك 2022</t>
  </si>
  <si>
    <t>OTHER REVENUES FROM NON-BANKING ACTIVITIES BY NATIONALITY 2022</t>
  </si>
  <si>
    <t>الايرادات الاخرى من اعمال غير بنكية حسب جنسية البنك 2022</t>
  </si>
  <si>
    <t>VALUE OF GROSS OUTPUT &amp; VALUE ADDED BY BANK NATIONALITY 2022</t>
  </si>
  <si>
    <t>قيمة الإنتاج الإجمالي و القيمة المضافة حسب جنسية البنك 2022</t>
  </si>
  <si>
    <t>قيمة الاصول والاضافات الرأسمالية والاهتلاكات خلال السنة حسب نوع الاصول 2022</t>
  </si>
  <si>
    <t>أهم المؤشرات الإقتصادية حسب جنسية البنك 2022</t>
  </si>
  <si>
    <t>NUMBER OF EMPLOYEES BY NATIONALITY, SEX &amp; NATIONALITY OF INSURANCE COMPANY 2022</t>
  </si>
  <si>
    <t>عدد المشتغلين حسب الجنسية والجنس وجنسية شركة التأمين 2022</t>
  </si>
  <si>
    <t>NUMBER OF EMPLOYEES &amp; ESTIMATES OF COMPENSATION OF EMPLOYEES BY NATIONALITY OF INSURANCE COMPANY 2022</t>
  </si>
  <si>
    <t>عدد المشتغلين وتقديرات تعويضات العاملين حسب جنسية شركة التأمين 2022</t>
  </si>
  <si>
    <t>ESTIMATES OF VALUE OF INTERMEDIATE GOODS BY NATIONALITY OF INSURANCE COMPANY 2022</t>
  </si>
  <si>
    <t>تقديرات قيمة المستلزمات السلعية حسب جنسية شركة التأمين 2022</t>
  </si>
  <si>
    <t>ESTIMATES OF VALUE OF INTERMEDIATE SERVICES BY NATIONALITY OF INSURANCE COMPANY 2022</t>
  </si>
  <si>
    <t>تقديرات قيمة المستلزمات الخدمية حسب جنسية شركة التأمين 2022</t>
  </si>
  <si>
    <t>NUMBER &amp; VALUE OF INSURANCE POLICIES BY  TYPE &amp; NATIONALITY OF INSURANCE COMPANY 2022</t>
  </si>
  <si>
    <t>عدد و قيمة و ثائق التأمين حسب النوع وجنسية شركة التأمين 2022</t>
  </si>
  <si>
    <t>REVENUES OF CURRENT ACTIVITY BY  TYPE &amp; NATIONALITY OF INSURANCE COMPANY 2022</t>
  </si>
  <si>
    <t>إيرادات النشاط الجاري حسب النوع وجنسية شركة التأمين 2022</t>
  </si>
  <si>
    <t>OTHER REVENUES FROM NON-INSURANCE ACTIVITIES BY NATIONALITY OF INSURANCE COMPANY 2022</t>
  </si>
  <si>
    <t>الايرادات الاخرى من اعمال غير التأمين حسب جنسية شركة التأمين 2022</t>
  </si>
  <si>
    <t>EXPENDITURES OF CURRENT ACTIVITY BY  TYPE &amp; NATIONALITY OF INSURANCE COMPANY 2022</t>
  </si>
  <si>
    <t>مصروفات النشاط الجارى حسب النوع وجنسية شركة التأمين 2022</t>
  </si>
  <si>
    <t>OTHER PAYMENTS &amp; TRANSFERS BY NATIONALITY OF INSURANCE COMPANY 2022</t>
  </si>
  <si>
    <t>المصروفات والمدفوعات التحويلية الاخرى حسب جنسية شركة التأمين 2022</t>
  </si>
  <si>
    <t>VALUE OF GROSS OUTPUT &amp; VALUE ADDED BY NATIONALITY OF INSURANCE COMPANY 2022</t>
  </si>
  <si>
    <t>قيمة الإنتاج الإجمالي و القيمة المضافة حسب جنسية شركة التأمين 2022</t>
  </si>
  <si>
    <t>VALUE OF ASSETS, ADDITIONS TO ASSETS &amp; DEPRECIATION BY TYPE OF ASSET DURING THE YEAR 2022</t>
  </si>
  <si>
    <t>MAIN ECONOMIC INDICATORS BY NATIONALITY OF INSURANCE COMPANY 2022</t>
  </si>
  <si>
    <t>أهم المؤشرات الإقتصادية حسب جنسية شركة التأمين 2022</t>
  </si>
  <si>
    <t xml:space="preserve"> تغطي هذه النشرة نشاط قطاع البنوك والتأمين من دليل النشاط الاقتصادي الصادر عن جهاز  التخطيط والإحصاء في قطر أي الباب (كاف)، خلال عام 2022م.</t>
  </si>
  <si>
    <t>This bulletin covers the banking and Insurance sector of the economic activity classification section (k), issued by Planning and Statistics Authority  during 2022.</t>
  </si>
  <si>
    <r>
      <rPr>
        <b/>
        <sz val="24"/>
        <color indexed="8"/>
        <rFont val="Arial"/>
        <family val="2"/>
      </rPr>
      <t>النشرة</t>
    </r>
    <r>
      <rPr>
        <b/>
        <sz val="20"/>
        <color indexed="8"/>
        <rFont val="Arial"/>
        <family val="2"/>
      </rPr>
      <t xml:space="preserve"> </t>
    </r>
    <r>
      <rPr>
        <b/>
        <sz val="24"/>
        <color indexed="8"/>
        <rFont val="Arial"/>
        <family val="2"/>
      </rPr>
      <t>السنوية</t>
    </r>
    <r>
      <rPr>
        <b/>
        <sz val="20"/>
        <color indexed="8"/>
        <rFont val="Arial"/>
        <family val="2"/>
      </rPr>
      <t xml:space="preserve">
</t>
    </r>
    <r>
      <rPr>
        <b/>
        <sz val="24"/>
        <color indexed="8"/>
        <rFont val="Arial"/>
        <family val="2"/>
      </rPr>
      <t>لإحصاءات البنوك والتأمين</t>
    </r>
    <r>
      <rPr>
        <b/>
        <sz val="20"/>
        <color indexed="8"/>
        <rFont val="Arial"/>
        <family val="2"/>
      </rPr>
      <t xml:space="preserve">
</t>
    </r>
    <r>
      <rPr>
        <b/>
        <sz val="16"/>
        <color indexed="8"/>
        <rFont val="Arial"/>
        <family val="2"/>
      </rPr>
      <t>THE ANNUAL BULLETIN OF
BANKS AND INSURANCE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</si>
</sst>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
    <numFmt numFmtId="166" formatCode="_-* #,##0_-;_-* #,##0\-;_-* &quot;-&quot;??_-;_-@_-"/>
  </numFmts>
  <fonts count="76">
    <font>
      <sz val="10"/>
      <name val="Arial"/>
      <charset val="178"/>
    </font>
    <font>
      <sz val="10"/>
      <name val="Arial"/>
      <family val="2"/>
    </font>
    <font>
      <sz val="12"/>
      <name val="Courier New"/>
      <family val="3"/>
    </font>
    <font>
      <b/>
      <sz val="12"/>
      <name val="Courier New"/>
      <family val="3"/>
    </font>
    <font>
      <b/>
      <sz val="12"/>
      <name val="Arial"/>
      <family val="2"/>
    </font>
    <font>
      <sz val="10"/>
      <name val="Arial"/>
      <family val="2"/>
    </font>
    <font>
      <b/>
      <sz val="10"/>
      <name val="Arial"/>
      <family val="2"/>
    </font>
    <font>
      <b/>
      <sz val="16"/>
      <color indexed="12"/>
      <name val="Arial"/>
      <family val="2"/>
    </font>
    <font>
      <sz val="12"/>
      <name val="Arial"/>
      <family val="2"/>
    </font>
    <font>
      <b/>
      <sz val="12"/>
      <color indexed="12"/>
      <name val="Arial"/>
      <family val="2"/>
    </font>
    <font>
      <b/>
      <sz val="14"/>
      <name val="Arial"/>
      <family val="2"/>
    </font>
    <font>
      <b/>
      <sz val="11"/>
      <name val="Arial"/>
      <family val="2"/>
    </font>
    <font>
      <sz val="8"/>
      <name val="Arial"/>
      <family val="2"/>
    </font>
    <font>
      <b/>
      <sz val="11"/>
      <color indexed="25"/>
      <name val="Arial"/>
      <family val="2"/>
    </font>
    <font>
      <b/>
      <sz val="14"/>
      <color indexed="25"/>
      <name val="Arial"/>
      <family val="2"/>
    </font>
    <font>
      <sz val="11"/>
      <color indexed="8"/>
      <name val="Arial"/>
      <family val="2"/>
    </font>
    <font>
      <b/>
      <sz val="16"/>
      <name val="Arial"/>
      <family val="2"/>
    </font>
    <font>
      <b/>
      <sz val="9"/>
      <name val="Arial"/>
      <family val="2"/>
    </font>
    <font>
      <b/>
      <sz val="8"/>
      <name val="Arial"/>
      <family val="2"/>
    </font>
    <font>
      <b/>
      <sz val="24"/>
      <name val="Arial"/>
      <family val="2"/>
    </font>
    <font>
      <b/>
      <sz val="18"/>
      <name val="Arial"/>
      <family val="2"/>
    </font>
    <font>
      <sz val="10"/>
      <color indexed="10"/>
      <name val="Arial"/>
      <family val="2"/>
    </font>
    <font>
      <sz val="8"/>
      <name val="Arial"/>
      <family val="2"/>
    </font>
    <font>
      <sz val="9"/>
      <name val="Arial"/>
      <family val="2"/>
    </font>
    <font>
      <sz val="7"/>
      <name val="Arial"/>
      <family val="2"/>
    </font>
    <font>
      <sz val="11"/>
      <color indexed="8"/>
      <name val="Calibri"/>
      <family val="2"/>
    </font>
    <font>
      <b/>
      <sz val="16"/>
      <color indexed="8"/>
      <name val="Arial"/>
      <family val="2"/>
    </font>
    <font>
      <b/>
      <sz val="11"/>
      <color indexed="8"/>
      <name val="Arial"/>
      <family val="2"/>
    </font>
    <font>
      <b/>
      <sz val="14"/>
      <color indexed="8"/>
      <name val="Arial"/>
      <family val="2"/>
    </font>
    <font>
      <sz val="18"/>
      <color indexed="8"/>
      <name val="Arial"/>
      <family val="2"/>
    </font>
    <font>
      <b/>
      <sz val="18"/>
      <color indexed="8"/>
      <name val="Arial"/>
      <family val="2"/>
    </font>
    <font>
      <b/>
      <sz val="12"/>
      <color indexed="8"/>
      <name val="Arial"/>
      <family val="2"/>
    </font>
    <font>
      <sz val="12"/>
      <color indexed="8"/>
      <name val="Arial Black"/>
      <family val="2"/>
    </font>
    <font>
      <b/>
      <sz val="12"/>
      <color indexed="9"/>
      <name val="Arial"/>
      <family val="2"/>
    </font>
    <font>
      <b/>
      <sz val="14"/>
      <name val="Arial Black"/>
      <family val="2"/>
    </font>
    <font>
      <sz val="12"/>
      <color indexed="8"/>
      <name val="Arial"/>
      <family val="2"/>
    </font>
    <font>
      <sz val="10"/>
      <color indexed="8"/>
      <name val="Arial"/>
      <family val="2"/>
    </font>
    <font>
      <sz val="14"/>
      <color indexed="8"/>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sz val="16"/>
      <color indexed="8"/>
      <name val="Arial"/>
      <family val="2"/>
    </font>
    <font>
      <b/>
      <u/>
      <sz val="12"/>
      <color indexed="12"/>
      <name val="Arial"/>
      <family val="2"/>
    </font>
    <font>
      <sz val="11"/>
      <color indexed="8"/>
      <name val="Arial Black"/>
      <family val="2"/>
    </font>
    <font>
      <b/>
      <sz val="16"/>
      <name val="Sultan bold"/>
      <charset val="178"/>
    </font>
    <font>
      <b/>
      <sz val="14"/>
      <name val="Sultan bold"/>
      <charset val="178"/>
    </font>
    <font>
      <b/>
      <sz val="12"/>
      <name val="Times New Roman"/>
      <family val="1"/>
    </font>
    <font>
      <b/>
      <sz val="8"/>
      <name val="Courier New"/>
      <family val="3"/>
    </font>
    <font>
      <sz val="11"/>
      <color theme="1"/>
      <name val="Calibri"/>
      <family val="2"/>
      <scheme val="minor"/>
    </font>
    <font>
      <u/>
      <sz val="11"/>
      <color theme="10"/>
      <name val="Calibri"/>
      <family val="2"/>
    </font>
    <font>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sz val="11"/>
      <name val="Arial"/>
      <family val="2"/>
    </font>
    <font>
      <b/>
      <sz val="9"/>
      <name val="Courier New"/>
      <family val="3"/>
    </font>
    <font>
      <b/>
      <sz val="10"/>
      <name val="Arial Unicode MS"/>
      <family val="2"/>
    </font>
    <font>
      <b/>
      <sz val="18"/>
      <color indexed="8"/>
      <name val="Sultan bold"/>
      <charset val="178"/>
    </font>
    <font>
      <b/>
      <sz val="16"/>
      <color indexed="8"/>
      <name val="Sakkal Majalla"/>
    </font>
    <font>
      <b/>
      <sz val="14"/>
      <color indexed="8"/>
      <name val="Sultan bold"/>
      <charset val="178"/>
    </font>
    <font>
      <sz val="14"/>
      <color indexed="8"/>
      <name val="Sakkal Majalla"/>
    </font>
    <font>
      <sz val="16"/>
      <color indexed="8"/>
      <name val="Sakkal Majalla"/>
    </font>
    <font>
      <sz val="11.5"/>
      <color indexed="8"/>
      <name val="Sakkal Majalla"/>
    </font>
    <font>
      <sz val="20"/>
      <color rgb="FFFFFFFF"/>
      <name val="Sultan bold"/>
      <charset val="178"/>
    </font>
    <font>
      <sz val="11"/>
      <name val="Arial Black"/>
      <family val="2"/>
    </font>
    <font>
      <b/>
      <sz val="20"/>
      <color indexed="8"/>
      <name val="Times New Roman"/>
      <family val="1"/>
    </font>
    <font>
      <b/>
      <vertAlign val="superscript"/>
      <sz val="16"/>
      <color indexed="8"/>
      <name val="Arial"/>
      <family val="2"/>
    </font>
    <font>
      <b/>
      <sz val="20"/>
      <color indexed="8"/>
      <name val="Arial"/>
      <family val="2"/>
    </font>
    <font>
      <b/>
      <sz val="24"/>
      <color indexed="8"/>
      <name val="Arial"/>
      <family val="2"/>
    </font>
    <font>
      <b/>
      <sz val="12"/>
      <color indexed="8"/>
      <name val="Bader"/>
      <charset val="178"/>
    </font>
    <font>
      <b/>
      <sz val="12"/>
      <color indexed="8"/>
      <name val="Times New Roman"/>
      <family val="1"/>
    </font>
    <font>
      <b/>
      <sz val="11"/>
      <color indexed="8"/>
      <name val="Arial Black"/>
      <family val="2"/>
    </font>
    <font>
      <b/>
      <sz val="10"/>
      <color indexed="8"/>
      <name val="Arial Black"/>
      <family val="2"/>
    </font>
    <font>
      <b/>
      <sz val="10"/>
      <color indexed="8"/>
      <name val="Mangal"/>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medium">
        <color theme="0"/>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style="medium">
        <color theme="0"/>
      </right>
      <top/>
      <bottom/>
      <diagonal/>
    </border>
    <border>
      <left style="thick">
        <color theme="0"/>
      </left>
      <right style="thick">
        <color theme="0"/>
      </right>
      <top style="thin">
        <color indexed="64"/>
      </top>
      <bottom style="thick">
        <color theme="0"/>
      </bottom>
      <diagonal/>
    </border>
    <border>
      <left style="thick">
        <color rgb="FFFFFFFF"/>
      </left>
      <right/>
      <top/>
      <bottom style="thick">
        <color rgb="FFFFFFFF"/>
      </bottom>
      <diagonal/>
    </border>
    <border>
      <left/>
      <right style="thick">
        <color theme="0"/>
      </right>
      <top/>
      <bottom style="thick">
        <color theme="0"/>
      </bottom>
      <diagonal/>
    </border>
  </borders>
  <cellStyleXfs count="10">
    <xf numFmtId="0" fontId="0" fillId="0" borderId="0"/>
    <xf numFmtId="164" fontId="1" fillId="0" borderId="0" applyFont="0" applyFill="0" applyBorder="0" applyAlignment="0" applyProtection="0"/>
    <xf numFmtId="0" fontId="50" fillId="0" borderId="0" applyNumberFormat="0" applyFill="0" applyBorder="0" applyAlignment="0" applyProtection="0">
      <alignment vertical="top"/>
      <protection locked="0"/>
    </xf>
    <xf numFmtId="0" fontId="49" fillId="0" borderId="0"/>
    <xf numFmtId="0" fontId="5" fillId="0" borderId="0"/>
    <xf numFmtId="0" fontId="25" fillId="0" borderId="0"/>
    <xf numFmtId="0" fontId="5" fillId="0" borderId="0"/>
    <xf numFmtId="0" fontId="5" fillId="0" borderId="0"/>
    <xf numFmtId="0" fontId="5" fillId="0" borderId="0"/>
    <xf numFmtId="0" fontId="51" fillId="0" borderId="0"/>
  </cellStyleXfs>
  <cellXfs count="485">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xf numFmtId="49" fontId="7"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horizontal="center" vertical="center" wrapText="1"/>
    </xf>
    <xf numFmtId="165" fontId="4" fillId="0" borderId="0" xfId="0" applyNumberFormat="1" applyFont="1" applyAlignment="1">
      <alignment horizontal="right" vertical="center"/>
    </xf>
    <xf numFmtId="49" fontId="10" fillId="0" borderId="0" xfId="0" applyNumberFormat="1" applyFont="1" applyAlignment="1">
      <alignment horizontal="right" vertical="center"/>
    </xf>
    <xf numFmtId="0" fontId="4" fillId="0" borderId="0" xfId="0" applyFont="1" applyAlignment="1">
      <alignment vertical="center"/>
    </xf>
    <xf numFmtId="49" fontId="9" fillId="0" borderId="0" xfId="0" applyNumberFormat="1" applyFont="1" applyAlignment="1">
      <alignment vertical="center" wrapText="1"/>
    </xf>
    <xf numFmtId="49" fontId="7" fillId="0" borderId="0" xfId="0" applyNumberFormat="1" applyFont="1" applyAlignment="1">
      <alignment vertical="center"/>
    </xf>
    <xf numFmtId="0" fontId="0" fillId="0" borderId="0" xfId="0" applyAlignment="1">
      <alignment wrapText="1"/>
    </xf>
    <xf numFmtId="0" fontId="0" fillId="0" borderId="0" xfId="0" applyAlignment="1">
      <alignment horizontal="right" vertical="center" indent="1"/>
    </xf>
    <xf numFmtId="0" fontId="15" fillId="0" borderId="0" xfId="0" applyFont="1" applyAlignment="1">
      <alignment vertical="center"/>
    </xf>
    <xf numFmtId="0" fontId="21" fillId="0" borderId="0" xfId="0" applyFont="1"/>
    <xf numFmtId="0" fontId="5" fillId="0" borderId="0" xfId="6"/>
    <xf numFmtId="49" fontId="6" fillId="0" borderId="0" xfId="6" applyNumberFormat="1" applyFont="1" applyAlignment="1">
      <alignment vertical="center"/>
    </xf>
    <xf numFmtId="0" fontId="6" fillId="0" borderId="0" xfId="0" applyFont="1" applyAlignment="1">
      <alignment horizontal="right" vertical="center" indent="1"/>
    </xf>
    <xf numFmtId="165" fontId="5" fillId="2" borderId="3" xfId="0" applyNumberFormat="1" applyFont="1" applyFill="1" applyBorder="1" applyAlignment="1">
      <alignment horizontal="left" vertical="center" indent="1"/>
    </xf>
    <xf numFmtId="49" fontId="4" fillId="2" borderId="3" xfId="0" applyNumberFormat="1" applyFont="1" applyFill="1" applyBorder="1" applyAlignment="1">
      <alignment horizontal="right" vertical="center" indent="1"/>
    </xf>
    <xf numFmtId="165" fontId="5" fillId="2" borderId="4" xfId="0" applyNumberFormat="1" applyFont="1" applyFill="1" applyBorder="1" applyAlignment="1">
      <alignment horizontal="left" vertical="center" indent="1"/>
    </xf>
    <xf numFmtId="49" fontId="4" fillId="2" borderId="4" xfId="0" applyNumberFormat="1" applyFont="1" applyFill="1" applyBorder="1" applyAlignment="1">
      <alignment horizontal="right" vertical="center" indent="1"/>
    </xf>
    <xf numFmtId="165" fontId="5" fillId="3" borderId="4" xfId="0" applyNumberFormat="1" applyFont="1" applyFill="1" applyBorder="1" applyAlignment="1">
      <alignment horizontal="left" vertical="center" indent="1"/>
    </xf>
    <xf numFmtId="49" fontId="4" fillId="3" borderId="4" xfId="0" applyNumberFormat="1" applyFont="1" applyFill="1" applyBorder="1" applyAlignment="1">
      <alignment horizontal="right" vertical="center" indent="1"/>
    </xf>
    <xf numFmtId="165" fontId="5" fillId="2" borderId="3" xfId="0" applyNumberFormat="1" applyFont="1" applyFill="1" applyBorder="1" applyAlignment="1">
      <alignment horizontal="right" vertical="center" indent="1"/>
    </xf>
    <xf numFmtId="165" fontId="5" fillId="3" borderId="4" xfId="0" applyNumberFormat="1" applyFont="1" applyFill="1" applyBorder="1" applyAlignment="1">
      <alignment horizontal="right" vertical="center" indent="1"/>
    </xf>
    <xf numFmtId="165" fontId="5" fillId="2" borderId="4" xfId="0" applyNumberFormat="1" applyFont="1" applyFill="1" applyBorder="1" applyAlignment="1">
      <alignment horizontal="right" vertical="center" indent="1"/>
    </xf>
    <xf numFmtId="165" fontId="5" fillId="3" borderId="5" xfId="0" applyNumberFormat="1" applyFont="1" applyFill="1" applyBorder="1" applyAlignment="1">
      <alignment horizontal="left" vertical="center" indent="1"/>
    </xf>
    <xf numFmtId="165" fontId="5" fillId="3" borderId="5" xfId="0" applyNumberFormat="1" applyFont="1" applyFill="1" applyBorder="1" applyAlignment="1">
      <alignment horizontal="right" vertical="center" indent="1"/>
    </xf>
    <xf numFmtId="49" fontId="4" fillId="3" borderId="5" xfId="0" applyNumberFormat="1" applyFont="1" applyFill="1" applyBorder="1" applyAlignment="1">
      <alignment horizontal="right" vertical="center" indent="1"/>
    </xf>
    <xf numFmtId="49" fontId="6" fillId="0" borderId="0" xfId="0" applyNumberFormat="1" applyFont="1" applyAlignment="1">
      <alignment vertical="center"/>
    </xf>
    <xf numFmtId="0" fontId="8" fillId="0" borderId="0" xfId="6" applyFont="1" applyAlignment="1">
      <alignment vertical="center"/>
    </xf>
    <xf numFmtId="0" fontId="4" fillId="0" borderId="0" xfId="6" applyFont="1" applyAlignment="1">
      <alignment vertical="center"/>
    </xf>
    <xf numFmtId="165" fontId="4" fillId="0" borderId="0" xfId="6" applyNumberFormat="1" applyFont="1" applyAlignment="1">
      <alignment horizontal="right" vertical="center"/>
    </xf>
    <xf numFmtId="49" fontId="6" fillId="3" borderId="7" xfId="6" applyNumberFormat="1" applyFont="1" applyFill="1" applyBorder="1" applyAlignment="1">
      <alignment horizontal="center" wrapText="1"/>
    </xf>
    <xf numFmtId="49" fontId="12" fillId="3" borderId="8" xfId="6" applyNumberFormat="1" applyFont="1" applyFill="1" applyBorder="1" applyAlignment="1">
      <alignment horizontal="center" vertical="top" wrapText="1"/>
    </xf>
    <xf numFmtId="165" fontId="12" fillId="2" borderId="9" xfId="6" applyNumberFormat="1" applyFont="1" applyFill="1" applyBorder="1" applyAlignment="1">
      <alignment horizontal="left" vertical="center" indent="1"/>
    </xf>
    <xf numFmtId="165" fontId="5" fillId="2" borderId="9" xfId="6" applyNumberFormat="1" applyFill="1" applyBorder="1" applyAlignment="1">
      <alignment vertical="center"/>
    </xf>
    <xf numFmtId="49" fontId="6" fillId="2" borderId="9" xfId="6" applyNumberFormat="1" applyFont="1" applyFill="1" applyBorder="1" applyAlignment="1">
      <alignment horizontal="right" vertical="center" indent="1"/>
    </xf>
    <xf numFmtId="165" fontId="12" fillId="3" borderId="10" xfId="6" applyNumberFormat="1" applyFont="1" applyFill="1" applyBorder="1" applyAlignment="1">
      <alignment horizontal="left" vertical="center" indent="1"/>
    </xf>
    <xf numFmtId="165" fontId="5" fillId="3" borderId="10" xfId="6" applyNumberFormat="1" applyFill="1" applyBorder="1" applyAlignment="1">
      <alignment vertical="center"/>
    </xf>
    <xf numFmtId="49" fontId="6" fillId="3" borderId="10" xfId="6" applyNumberFormat="1" applyFont="1" applyFill="1" applyBorder="1" applyAlignment="1">
      <alignment horizontal="right" vertical="center" indent="1"/>
    </xf>
    <xf numFmtId="165" fontId="12" fillId="2" borderId="10" xfId="6" applyNumberFormat="1" applyFont="1" applyFill="1" applyBorder="1" applyAlignment="1">
      <alignment horizontal="left" vertical="center" indent="1"/>
    </xf>
    <xf numFmtId="165" fontId="5" fillId="2" borderId="10" xfId="6" applyNumberFormat="1" applyFill="1" applyBorder="1" applyAlignment="1">
      <alignment vertical="center"/>
    </xf>
    <xf numFmtId="49" fontId="6" fillId="2" borderId="10" xfId="6" applyNumberFormat="1" applyFont="1" applyFill="1" applyBorder="1" applyAlignment="1">
      <alignment horizontal="right" vertical="center" indent="1"/>
    </xf>
    <xf numFmtId="165" fontId="12" fillId="3" borderId="11" xfId="6" applyNumberFormat="1" applyFont="1" applyFill="1" applyBorder="1" applyAlignment="1">
      <alignment horizontal="left" vertical="center" indent="1"/>
    </xf>
    <xf numFmtId="165" fontId="5" fillId="3" borderId="11" xfId="6" applyNumberFormat="1" applyFill="1" applyBorder="1" applyAlignment="1">
      <alignment vertical="center"/>
    </xf>
    <xf numFmtId="49" fontId="6" fillId="3" borderId="11" xfId="6" applyNumberFormat="1" applyFont="1" applyFill="1" applyBorder="1" applyAlignment="1">
      <alignment horizontal="right" vertical="center" indent="1"/>
    </xf>
    <xf numFmtId="49" fontId="7" fillId="0" borderId="0" xfId="6" applyNumberFormat="1" applyFont="1" applyAlignment="1">
      <alignment vertical="center"/>
    </xf>
    <xf numFmtId="49" fontId="9" fillId="0" borderId="0" xfId="6" applyNumberFormat="1" applyFont="1" applyAlignment="1">
      <alignment vertical="center" wrapText="1"/>
    </xf>
    <xf numFmtId="0" fontId="2" fillId="0" borderId="0" xfId="6" applyFont="1"/>
    <xf numFmtId="0" fontId="3" fillId="0" borderId="0" xfId="6" applyFont="1" applyAlignment="1">
      <alignment horizontal="right"/>
    </xf>
    <xf numFmtId="0" fontId="3" fillId="0" borderId="0" xfId="6" applyFont="1" applyAlignment="1">
      <alignment horizontal="left"/>
    </xf>
    <xf numFmtId="49" fontId="11" fillId="3" borderId="13" xfId="6" applyNumberFormat="1" applyFont="1" applyFill="1" applyBorder="1" applyAlignment="1">
      <alignment horizontal="center" vertical="center"/>
    </xf>
    <xf numFmtId="0" fontId="12"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1" readingOrder="1"/>
    </xf>
    <xf numFmtId="49" fontId="6" fillId="2" borderId="12" xfId="6" applyNumberFormat="1" applyFont="1" applyFill="1" applyBorder="1" applyAlignment="1">
      <alignment horizontal="right" vertical="center" indent="1"/>
    </xf>
    <xf numFmtId="165" fontId="11" fillId="2" borderId="12" xfId="6" applyNumberFormat="1" applyFont="1" applyFill="1" applyBorder="1" applyAlignment="1">
      <alignment horizontal="left" vertical="center" indent="1"/>
    </xf>
    <xf numFmtId="0" fontId="12" fillId="4" borderId="15" xfId="0" applyFont="1" applyFill="1" applyBorder="1" applyAlignment="1">
      <alignment horizontal="left" vertical="center" wrapText="1" indent="1" readingOrder="1"/>
    </xf>
    <xf numFmtId="49" fontId="6" fillId="2" borderId="11" xfId="6" applyNumberFormat="1" applyFont="1" applyFill="1" applyBorder="1" applyAlignment="1">
      <alignment horizontal="right" vertical="center" indent="1"/>
    </xf>
    <xf numFmtId="49" fontId="6" fillId="3" borderId="12" xfId="6" applyNumberFormat="1" applyFont="1" applyFill="1" applyBorder="1" applyAlignment="1">
      <alignment horizontal="right" vertical="center" indent="1"/>
    </xf>
    <xf numFmtId="165" fontId="11" fillId="3" borderId="12" xfId="6" applyNumberFormat="1" applyFont="1" applyFill="1" applyBorder="1" applyAlignment="1">
      <alignment horizontal="left" vertical="center" indent="1"/>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165" fontId="5" fillId="2" borderId="13" xfId="6" applyNumberFormat="1" applyFill="1" applyBorder="1" applyAlignment="1">
      <alignment vertical="center"/>
    </xf>
    <xf numFmtId="49" fontId="6" fillId="2" borderId="13" xfId="6" applyNumberFormat="1" applyFont="1" applyFill="1" applyBorder="1" applyAlignment="1">
      <alignment horizontal="right" vertical="center" indent="1"/>
    </xf>
    <xf numFmtId="165" fontId="11" fillId="3" borderId="12" xfId="6" applyNumberFormat="1" applyFont="1" applyFill="1" applyBorder="1" applyAlignment="1">
      <alignment horizontal="center" vertical="center"/>
    </xf>
    <xf numFmtId="0" fontId="4" fillId="4" borderId="14" xfId="0" applyFont="1" applyFill="1" applyBorder="1" applyAlignment="1">
      <alignment horizontal="left" vertical="center" wrapText="1" indent="1" readingOrder="1"/>
    </xf>
    <xf numFmtId="49" fontId="10" fillId="2" borderId="9" xfId="6" applyNumberFormat="1" applyFont="1" applyFill="1" applyBorder="1" applyAlignment="1">
      <alignment horizontal="right" vertical="center" indent="1"/>
    </xf>
    <xf numFmtId="0" fontId="5" fillId="2" borderId="0" xfId="6" applyFill="1"/>
    <xf numFmtId="165" fontId="5" fillId="3" borderId="9" xfId="6" applyNumberFormat="1" applyFill="1" applyBorder="1" applyAlignment="1">
      <alignment vertical="center"/>
    </xf>
    <xf numFmtId="49" fontId="6" fillId="3" borderId="9" xfId="6" applyNumberFormat="1" applyFont="1" applyFill="1" applyBorder="1" applyAlignment="1">
      <alignment horizontal="right" vertical="center" indent="1"/>
    </xf>
    <xf numFmtId="0" fontId="4" fillId="5" borderId="14" xfId="0" applyFont="1" applyFill="1" applyBorder="1" applyAlignment="1">
      <alignment horizontal="left" vertical="center" wrapText="1" indent="1" readingOrder="1"/>
    </xf>
    <xf numFmtId="49" fontId="10" fillId="3" borderId="9" xfId="6" applyNumberFormat="1" applyFont="1" applyFill="1" applyBorder="1" applyAlignment="1">
      <alignment horizontal="right" vertical="center" indent="1"/>
    </xf>
    <xf numFmtId="0" fontId="11"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2" readingOrder="1"/>
    </xf>
    <xf numFmtId="49" fontId="6" fillId="3" borderId="10" xfId="6" applyNumberFormat="1" applyFont="1" applyFill="1" applyBorder="1" applyAlignment="1">
      <alignment horizontal="right" vertical="center" indent="2" readingOrder="2"/>
    </xf>
    <xf numFmtId="0" fontId="12" fillId="4" borderId="14" xfId="0" applyFont="1" applyFill="1" applyBorder="1" applyAlignment="1">
      <alignment horizontal="left" vertical="center" wrapText="1" indent="2" readingOrder="1"/>
    </xf>
    <xf numFmtId="49" fontId="6" fillId="2" borderId="9" xfId="6" applyNumberFormat="1" applyFont="1" applyFill="1" applyBorder="1" applyAlignment="1">
      <alignment horizontal="right" vertical="center" indent="2" readingOrder="2"/>
    </xf>
    <xf numFmtId="0" fontId="12" fillId="4" borderId="15" xfId="0" applyFont="1" applyFill="1" applyBorder="1" applyAlignment="1">
      <alignment horizontal="left" vertical="center" wrapText="1" indent="2" readingOrder="1"/>
    </xf>
    <xf numFmtId="49" fontId="6" fillId="2" borderId="13" xfId="6" applyNumberFormat="1" applyFont="1" applyFill="1" applyBorder="1" applyAlignment="1">
      <alignment horizontal="right" vertical="center" indent="2" readingOrder="2"/>
    </xf>
    <xf numFmtId="165" fontId="5" fillId="2" borderId="9" xfId="6" applyNumberFormat="1" applyFill="1" applyBorder="1" applyAlignment="1">
      <alignment horizontal="right" vertical="center"/>
    </xf>
    <xf numFmtId="0" fontId="12" fillId="3" borderId="14" xfId="0" applyFont="1" applyFill="1" applyBorder="1" applyAlignment="1">
      <alignment horizontal="left" vertical="center" wrapText="1" indent="2" readingOrder="1"/>
    </xf>
    <xf numFmtId="165" fontId="5" fillId="3" borderId="10" xfId="6" applyNumberFormat="1" applyFill="1" applyBorder="1" applyAlignment="1">
      <alignment horizontal="right" vertical="center"/>
    </xf>
    <xf numFmtId="0" fontId="12" fillId="3" borderId="15" xfId="0" applyFont="1" applyFill="1" applyBorder="1" applyAlignment="1">
      <alignment horizontal="left" vertical="center" wrapText="1" indent="2" readingOrder="1"/>
    </xf>
    <xf numFmtId="165" fontId="5" fillId="3" borderId="11" xfId="6" applyNumberFormat="1" applyFill="1" applyBorder="1" applyAlignment="1">
      <alignment horizontal="right" vertical="center"/>
    </xf>
    <xf numFmtId="49" fontId="6" fillId="3" borderId="11" xfId="6" applyNumberFormat="1" applyFont="1" applyFill="1" applyBorder="1" applyAlignment="1">
      <alignment horizontal="right" vertical="center" indent="2" readingOrder="2"/>
    </xf>
    <xf numFmtId="0" fontId="11" fillId="3" borderId="14" xfId="0" applyFont="1" applyFill="1" applyBorder="1" applyAlignment="1">
      <alignment horizontal="left" vertical="center" wrapText="1" indent="2" readingOrder="1"/>
    </xf>
    <xf numFmtId="49" fontId="4" fillId="3" borderId="9" xfId="6" applyNumberFormat="1" applyFont="1" applyFill="1" applyBorder="1" applyAlignment="1">
      <alignment horizontal="right" vertical="center" wrapText="1" indent="1"/>
    </xf>
    <xf numFmtId="0" fontId="11" fillId="4" borderId="14" xfId="0" applyFont="1" applyFill="1" applyBorder="1" applyAlignment="1">
      <alignment horizontal="left" vertical="center" wrapText="1" indent="2" readingOrder="1"/>
    </xf>
    <xf numFmtId="165" fontId="5" fillId="2" borderId="10" xfId="6" applyNumberFormat="1" applyFill="1" applyBorder="1" applyAlignment="1">
      <alignment horizontal="right" vertical="center"/>
    </xf>
    <xf numFmtId="49" fontId="4" fillId="2" borderId="10" xfId="6" applyNumberFormat="1" applyFont="1" applyFill="1" applyBorder="1" applyAlignment="1">
      <alignment horizontal="right" vertical="center" wrapText="1" indent="1"/>
    </xf>
    <xf numFmtId="49" fontId="4" fillId="3" borderId="10" xfId="6" applyNumberFormat="1" applyFont="1" applyFill="1" applyBorder="1" applyAlignment="1">
      <alignment horizontal="right" vertical="center" wrapText="1" indent="1"/>
    </xf>
    <xf numFmtId="0" fontId="11" fillId="3" borderId="16" xfId="0" applyFont="1" applyFill="1" applyBorder="1" applyAlignment="1">
      <alignment horizontal="left" vertical="center" wrapText="1" indent="2" readingOrder="1"/>
    </xf>
    <xf numFmtId="49" fontId="4" fillId="3" borderId="17" xfId="6" applyNumberFormat="1" applyFont="1" applyFill="1" applyBorder="1" applyAlignment="1">
      <alignment horizontal="right" vertical="center" wrapText="1" indent="1"/>
    </xf>
    <xf numFmtId="165" fontId="4" fillId="0" borderId="0" xfId="6" applyNumberFormat="1" applyFont="1" applyAlignment="1">
      <alignment horizontal="right" vertical="center" readingOrder="2"/>
    </xf>
    <xf numFmtId="49" fontId="4" fillId="2" borderId="9" xfId="6" applyNumberFormat="1" applyFont="1" applyFill="1" applyBorder="1" applyAlignment="1">
      <alignment horizontal="right" vertical="center" indent="1"/>
    </xf>
    <xf numFmtId="49" fontId="4" fillId="3" borderId="10" xfId="6" applyNumberFormat="1" applyFont="1" applyFill="1" applyBorder="1" applyAlignment="1">
      <alignment horizontal="right" vertical="center" indent="1"/>
    </xf>
    <xf numFmtId="49" fontId="4" fillId="2" borderId="10" xfId="6" applyNumberFormat="1" applyFont="1" applyFill="1" applyBorder="1" applyAlignment="1">
      <alignment horizontal="right" vertical="center" indent="1"/>
    </xf>
    <xf numFmtId="49" fontId="4" fillId="3" borderId="11" xfId="6" applyNumberFormat="1" applyFont="1" applyFill="1" applyBorder="1" applyAlignment="1">
      <alignment horizontal="right" vertical="center" indent="1"/>
    </xf>
    <xf numFmtId="165" fontId="5" fillId="2" borderId="5" xfId="0" applyNumberFormat="1" applyFont="1" applyFill="1" applyBorder="1" applyAlignment="1">
      <alignment horizontal="right" vertical="center" indent="1"/>
    </xf>
    <xf numFmtId="49" fontId="6" fillId="3" borderId="6" xfId="0" applyNumberFormat="1" applyFont="1" applyFill="1" applyBorder="1" applyAlignment="1">
      <alignment horizontal="center" vertical="center"/>
    </xf>
    <xf numFmtId="49" fontId="16" fillId="0" borderId="0" xfId="6" applyNumberFormat="1" applyFont="1" applyAlignment="1">
      <alignment vertical="center"/>
    </xf>
    <xf numFmtId="49" fontId="4" fillId="0" borderId="0" xfId="6" applyNumberFormat="1" applyFont="1" applyAlignment="1">
      <alignment vertical="center" wrapText="1"/>
    </xf>
    <xf numFmtId="49" fontId="4" fillId="0" borderId="0" xfId="0" applyNumberFormat="1" applyFont="1" applyAlignment="1">
      <alignment vertical="center" wrapText="1"/>
    </xf>
    <xf numFmtId="49" fontId="12" fillId="3" borderId="8" xfId="6" applyNumberFormat="1" applyFont="1" applyFill="1" applyBorder="1" applyAlignment="1">
      <alignment horizontal="center" vertical="center"/>
    </xf>
    <xf numFmtId="49" fontId="11" fillId="3" borderId="13" xfId="6" applyNumberFormat="1" applyFont="1" applyFill="1" applyBorder="1" applyAlignment="1">
      <alignment horizontal="center"/>
    </xf>
    <xf numFmtId="49" fontId="23" fillId="3" borderId="8" xfId="6" applyNumberFormat="1" applyFont="1" applyFill="1" applyBorder="1" applyAlignment="1">
      <alignment horizontal="center" vertical="top"/>
    </xf>
    <xf numFmtId="49" fontId="5" fillId="3" borderId="8" xfId="6" applyNumberFormat="1" applyFill="1" applyBorder="1" applyAlignment="1">
      <alignment horizontal="center" vertical="top"/>
    </xf>
    <xf numFmtId="0" fontId="12" fillId="2" borderId="9" xfId="0" applyFont="1" applyFill="1" applyBorder="1" applyAlignment="1">
      <alignment horizontal="left" vertical="center" wrapText="1" indent="1" readingOrder="1"/>
    </xf>
    <xf numFmtId="49" fontId="6" fillId="2" borderId="9" xfId="6"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readingOrder="1"/>
    </xf>
    <xf numFmtId="49" fontId="6" fillId="3" borderId="10" xfId="6" applyNumberFormat="1" applyFont="1" applyFill="1" applyBorder="1" applyAlignment="1">
      <alignment horizontal="right" vertical="center" wrapText="1" indent="1"/>
    </xf>
    <xf numFmtId="0" fontId="12" fillId="2" borderId="10" xfId="0" applyFont="1" applyFill="1" applyBorder="1" applyAlignment="1">
      <alignment horizontal="left" vertical="center" wrapText="1" indent="1" readingOrder="1"/>
    </xf>
    <xf numFmtId="49" fontId="6" fillId="2" borderId="10" xfId="6" applyNumberFormat="1" applyFont="1" applyFill="1" applyBorder="1" applyAlignment="1">
      <alignment horizontal="right" vertical="center" wrapText="1" indent="1"/>
    </xf>
    <xf numFmtId="0" fontId="12" fillId="3" borderId="11" xfId="0" applyFont="1" applyFill="1" applyBorder="1" applyAlignment="1">
      <alignment horizontal="left" vertical="center" wrapText="1" indent="1" readingOrder="1"/>
    </xf>
    <xf numFmtId="49" fontId="6" fillId="3" borderId="11" xfId="6" applyNumberFormat="1" applyFont="1" applyFill="1" applyBorder="1" applyAlignment="1">
      <alignment horizontal="right" vertical="center" wrapText="1" indent="1"/>
    </xf>
    <xf numFmtId="49" fontId="10" fillId="0" borderId="0" xfId="6" applyNumberFormat="1" applyFont="1" applyAlignment="1">
      <alignment horizontal="right" vertical="center"/>
    </xf>
    <xf numFmtId="49" fontId="6" fillId="3" borderId="13" xfId="6" applyNumberFormat="1" applyFont="1" applyFill="1" applyBorder="1" applyAlignment="1">
      <alignment horizontal="center"/>
    </xf>
    <xf numFmtId="49" fontId="12" fillId="3" borderId="8" xfId="6" applyNumberFormat="1" applyFont="1" applyFill="1" applyBorder="1" applyAlignment="1">
      <alignment horizontal="center" vertical="top"/>
    </xf>
    <xf numFmtId="165" fontId="23" fillId="2" borderId="9" xfId="6" applyNumberFormat="1" applyFont="1" applyFill="1" applyBorder="1" applyAlignment="1">
      <alignment vertical="center"/>
    </xf>
    <xf numFmtId="165" fontId="23" fillId="3" borderId="10" xfId="6" applyNumberFormat="1" applyFont="1" applyFill="1" applyBorder="1" applyAlignment="1">
      <alignment vertical="center"/>
    </xf>
    <xf numFmtId="165" fontId="23" fillId="2" borderId="10" xfId="6" applyNumberFormat="1" applyFont="1" applyFill="1" applyBorder="1" applyAlignment="1">
      <alignment vertical="center"/>
    </xf>
    <xf numFmtId="165" fontId="23" fillId="3" borderId="11" xfId="6" applyNumberFormat="1" applyFont="1" applyFill="1" applyBorder="1" applyAlignment="1">
      <alignment vertical="center"/>
    </xf>
    <xf numFmtId="0" fontId="12" fillId="2" borderId="9" xfId="0" applyFont="1" applyFill="1" applyBorder="1" applyAlignment="1">
      <alignment horizontal="left" vertical="center" wrapText="1" indent="1"/>
    </xf>
    <xf numFmtId="0" fontId="12" fillId="3" borderId="10"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5" borderId="10"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49" fontId="6" fillId="2" borderId="17" xfId="6" applyNumberFormat="1" applyFont="1" applyFill="1" applyBorder="1" applyAlignment="1">
      <alignment horizontal="right" vertical="center" indent="1"/>
    </xf>
    <xf numFmtId="0" fontId="12"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1"/>
    </xf>
    <xf numFmtId="0" fontId="12"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1"/>
    </xf>
    <xf numFmtId="0" fontId="11"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2"/>
    </xf>
    <xf numFmtId="0" fontId="12" fillId="4" borderId="14" xfId="0" applyFont="1" applyFill="1" applyBorder="1" applyAlignment="1">
      <alignment horizontal="left" vertical="center" wrapText="1" indent="2"/>
    </xf>
    <xf numFmtId="0" fontId="12" fillId="4" borderId="15" xfId="0" applyFont="1" applyFill="1" applyBorder="1" applyAlignment="1">
      <alignment horizontal="left" vertical="center" wrapText="1" indent="2"/>
    </xf>
    <xf numFmtId="0" fontId="12" fillId="5" borderId="15" xfId="0" applyFont="1" applyFill="1" applyBorder="1" applyAlignment="1">
      <alignment horizontal="left" vertical="center" wrapText="1" indent="2"/>
    </xf>
    <xf numFmtId="49" fontId="6" fillId="3" borderId="7" xfId="6" applyNumberFormat="1" applyFont="1" applyFill="1" applyBorder="1" applyAlignment="1">
      <alignment horizontal="center"/>
    </xf>
    <xf numFmtId="165" fontId="5" fillId="2" borderId="0" xfId="0" applyNumberFormat="1" applyFont="1" applyFill="1" applyAlignment="1">
      <alignment horizontal="right" vertical="center" indent="1"/>
    </xf>
    <xf numFmtId="0" fontId="0" fillId="2" borderId="0" xfId="0" applyFill="1"/>
    <xf numFmtId="165" fontId="5" fillId="3" borderId="0" xfId="0" applyNumberFormat="1" applyFont="1" applyFill="1" applyAlignment="1">
      <alignment horizontal="right" vertical="center" indent="1"/>
    </xf>
    <xf numFmtId="49" fontId="6" fillId="3" borderId="7" xfId="0" applyNumberFormat="1" applyFont="1" applyFill="1" applyBorder="1" applyAlignment="1">
      <alignment horizontal="center" wrapText="1"/>
    </xf>
    <xf numFmtId="49" fontId="12" fillId="3" borderId="8" xfId="0" applyNumberFormat="1" applyFont="1" applyFill="1" applyBorder="1" applyAlignment="1">
      <alignment horizontal="center" vertical="top" wrapText="1"/>
    </xf>
    <xf numFmtId="49" fontId="6" fillId="3" borderId="0" xfId="0" applyNumberFormat="1" applyFont="1" applyFill="1" applyAlignment="1">
      <alignment horizontal="right" vertical="center" indent="3" readingOrder="2"/>
    </xf>
    <xf numFmtId="49" fontId="6" fillId="2" borderId="0" xfId="0" applyNumberFormat="1" applyFont="1" applyFill="1" applyAlignment="1">
      <alignment horizontal="right" vertical="center" indent="3" readingOrder="2"/>
    </xf>
    <xf numFmtId="165" fontId="6" fillId="2"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9" fontId="4" fillId="2" borderId="0" xfId="0" applyNumberFormat="1" applyFont="1" applyFill="1" applyAlignment="1">
      <alignment horizontal="right" vertical="center" indent="1"/>
    </xf>
    <xf numFmtId="49" fontId="4" fillId="3" borderId="0" xfId="0" applyNumberFormat="1" applyFont="1" applyFill="1" applyAlignment="1">
      <alignment horizontal="right" vertical="center" indent="1"/>
    </xf>
    <xf numFmtId="165" fontId="6" fillId="3" borderId="0" xfId="0" applyNumberFormat="1" applyFont="1" applyFill="1" applyAlignment="1">
      <alignment horizontal="left" vertical="center" wrapText="1" indent="1"/>
    </xf>
    <xf numFmtId="165" fontId="12" fillId="2" borderId="0" xfId="0" applyNumberFormat="1" applyFont="1" applyFill="1" applyAlignment="1">
      <alignment horizontal="left" vertical="center" wrapText="1" indent="3"/>
    </xf>
    <xf numFmtId="165" fontId="12" fillId="3" borderId="0" xfId="0" applyNumberFormat="1" applyFont="1" applyFill="1" applyAlignment="1">
      <alignment horizontal="left" vertical="center" wrapText="1" indent="3"/>
    </xf>
    <xf numFmtId="49" fontId="18"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165" fontId="6" fillId="2" borderId="0" xfId="0" applyNumberFormat="1" applyFont="1" applyFill="1" applyAlignment="1">
      <alignment horizontal="left" vertical="center" wrapText="1" indent="1"/>
    </xf>
    <xf numFmtId="165" fontId="5" fillId="2" borderId="17" xfId="6" applyNumberFormat="1" applyFill="1" applyBorder="1" applyAlignment="1">
      <alignment vertical="center"/>
    </xf>
    <xf numFmtId="165" fontId="6" fillId="2" borderId="12" xfId="6" applyNumberFormat="1" applyFont="1" applyFill="1" applyBorder="1" applyAlignment="1">
      <alignment horizontal="left" vertical="center" indent="1"/>
    </xf>
    <xf numFmtId="165" fontId="6" fillId="3" borderId="12" xfId="6" applyNumberFormat="1" applyFont="1" applyFill="1" applyBorder="1" applyAlignment="1">
      <alignment horizontal="left" vertical="center" indent="1"/>
    </xf>
    <xf numFmtId="49" fontId="18" fillId="2" borderId="12" xfId="6" applyNumberFormat="1" applyFont="1" applyFill="1" applyBorder="1" applyAlignment="1">
      <alignment horizontal="right" vertical="center" indent="1"/>
    </xf>
    <xf numFmtId="49" fontId="18" fillId="3" borderId="12" xfId="6" applyNumberFormat="1" applyFont="1" applyFill="1" applyBorder="1" applyAlignment="1">
      <alignment horizontal="right" vertical="center" indent="1"/>
    </xf>
    <xf numFmtId="49" fontId="18" fillId="3" borderId="12" xfId="6" applyNumberFormat="1" applyFont="1" applyFill="1" applyBorder="1" applyAlignment="1">
      <alignment horizontal="center" vertical="center"/>
    </xf>
    <xf numFmtId="49" fontId="6" fillId="2" borderId="3" xfId="0" applyNumberFormat="1" applyFont="1" applyFill="1" applyBorder="1" applyAlignment="1">
      <alignment horizontal="right" vertical="center" indent="1"/>
    </xf>
    <xf numFmtId="49" fontId="6" fillId="3" borderId="4" xfId="0" applyNumberFormat="1" applyFont="1" applyFill="1" applyBorder="1" applyAlignment="1">
      <alignment horizontal="right" vertical="center" indent="1"/>
    </xf>
    <xf numFmtId="165" fontId="12" fillId="2" borderId="3" xfId="0" applyNumberFormat="1" applyFont="1" applyFill="1" applyBorder="1" applyAlignment="1">
      <alignment horizontal="left" vertical="center" indent="1"/>
    </xf>
    <xf numFmtId="165" fontId="12" fillId="3" borderId="4" xfId="0" applyNumberFormat="1" applyFont="1" applyFill="1" applyBorder="1" applyAlignment="1">
      <alignment horizontal="left" vertical="center" indent="1"/>
    </xf>
    <xf numFmtId="49" fontId="18" fillId="3" borderId="6" xfId="0" applyNumberFormat="1" applyFont="1" applyFill="1" applyBorder="1" applyAlignment="1">
      <alignment horizontal="center" vertical="center"/>
    </xf>
    <xf numFmtId="165" fontId="6" fillId="3" borderId="12" xfId="6" applyNumberFormat="1" applyFont="1" applyFill="1" applyBorder="1" applyAlignment="1">
      <alignment horizontal="center" vertical="center"/>
    </xf>
    <xf numFmtId="0" fontId="0" fillId="0" borderId="0" xfId="0" applyAlignment="1">
      <alignment vertical="center"/>
    </xf>
    <xf numFmtId="49" fontId="11" fillId="3" borderId="7"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xf>
    <xf numFmtId="49" fontId="5" fillId="3" borderId="8" xfId="6" applyNumberFormat="1" applyFill="1" applyBorder="1" applyAlignment="1">
      <alignment horizontal="center" vertical="center"/>
    </xf>
    <xf numFmtId="49" fontId="6" fillId="3" borderId="7"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6" fillId="3" borderId="12" xfId="6" applyNumberFormat="1" applyFont="1" applyFill="1" applyBorder="1" applyAlignment="1">
      <alignment horizontal="center" vertical="center"/>
    </xf>
    <xf numFmtId="165" fontId="0" fillId="0" borderId="0" xfId="0" applyNumberFormat="1"/>
    <xf numFmtId="0" fontId="15" fillId="0" borderId="0" xfId="3" applyFont="1" applyAlignment="1">
      <alignment vertical="center"/>
    </xf>
    <xf numFmtId="0" fontId="15" fillId="0" borderId="0" xfId="3" applyFont="1" applyAlignment="1">
      <alignment vertical="center" wrapText="1"/>
    </xf>
    <xf numFmtId="0" fontId="29" fillId="0" borderId="0" xfId="3" applyFont="1" applyAlignment="1">
      <alignment vertical="center" wrapText="1"/>
    </xf>
    <xf numFmtId="0" fontId="26" fillId="0" borderId="0" xfId="3" applyFont="1" applyAlignment="1">
      <alignment horizontal="center" vertical="center" wrapText="1"/>
    </xf>
    <xf numFmtId="0" fontId="29" fillId="0" borderId="0" xfId="3" applyFont="1" applyAlignment="1">
      <alignment horizontal="justify" vertical="center" wrapText="1" readingOrder="2"/>
    </xf>
    <xf numFmtId="0" fontId="15" fillId="0" borderId="0" xfId="3" applyFont="1" applyAlignment="1">
      <alignment vertical="top" wrapText="1"/>
    </xf>
    <xf numFmtId="0" fontId="27" fillId="0" borderId="0" xfId="3" applyFont="1" applyAlignment="1">
      <alignment vertical="center" wrapText="1" readingOrder="1"/>
    </xf>
    <xf numFmtId="0" fontId="13" fillId="0" borderId="0" xfId="3" applyFont="1" applyAlignment="1">
      <alignment horizontal="center" vertical="center" wrapText="1" readingOrder="1"/>
    </xf>
    <xf numFmtId="0" fontId="13" fillId="0" borderId="0" xfId="3" applyFont="1" applyAlignment="1">
      <alignment vertical="center" wrapText="1" readingOrder="1"/>
    </xf>
    <xf numFmtId="0" fontId="15" fillId="0" borderId="0" xfId="0" applyFont="1"/>
    <xf numFmtId="0" fontId="35" fillId="0" borderId="0" xfId="0" applyFont="1"/>
    <xf numFmtId="0" fontId="15" fillId="0" borderId="0" xfId="0" applyFont="1" applyAlignment="1">
      <alignment wrapText="1"/>
    </xf>
    <xf numFmtId="0" fontId="15" fillId="0" borderId="0" xfId="0" applyFont="1" applyAlignment="1">
      <alignment horizontal="center" vertical="center"/>
    </xf>
    <xf numFmtId="0" fontId="4" fillId="3" borderId="13" xfId="0" applyFont="1" applyFill="1" applyBorder="1" applyAlignment="1">
      <alignment horizontal="center" vertical="center" readingOrder="2"/>
    </xf>
    <xf numFmtId="0" fontId="6" fillId="3" borderId="13" xfId="0" applyFont="1" applyFill="1" applyBorder="1" applyAlignment="1">
      <alignment horizontal="center" vertical="center"/>
    </xf>
    <xf numFmtId="0" fontId="27" fillId="0" borderId="0" xfId="0" applyFont="1" applyAlignment="1">
      <alignment horizontal="center" vertical="center"/>
    </xf>
    <xf numFmtId="0" fontId="4" fillId="2" borderId="13" xfId="0" applyFont="1" applyFill="1" applyBorder="1" applyAlignment="1">
      <alignment horizontal="center" vertical="center" readingOrder="2"/>
    </xf>
    <xf numFmtId="0" fontId="53" fillId="0" borderId="0" xfId="0" applyFont="1" applyAlignment="1">
      <alignment horizontal="right" vertical="center" wrapText="1"/>
    </xf>
    <xf numFmtId="0" fontId="6" fillId="2" borderId="13" xfId="0" applyFont="1" applyFill="1" applyBorder="1" applyAlignment="1">
      <alignment horizontal="center" vertical="center"/>
    </xf>
    <xf numFmtId="0" fontId="12" fillId="0" borderId="0" xfId="0" applyFont="1" applyAlignment="1">
      <alignment horizontal="left" vertical="center" wrapText="1"/>
    </xf>
    <xf numFmtId="0" fontId="53" fillId="2" borderId="0" xfId="0" applyFont="1" applyFill="1" applyAlignment="1">
      <alignment horizontal="right" vertical="center" wrapText="1"/>
    </xf>
    <xf numFmtId="0" fontId="53" fillId="3" borderId="0" xfId="0" applyFont="1" applyFill="1" applyAlignment="1">
      <alignment horizontal="right" vertical="center" wrapText="1"/>
    </xf>
    <xf numFmtId="0" fontId="12" fillId="3" borderId="0" xfId="0" applyFont="1" applyFill="1" applyAlignment="1">
      <alignment horizontal="left" vertical="center" wrapText="1"/>
    </xf>
    <xf numFmtId="0" fontId="27" fillId="2" borderId="0" xfId="0" applyFont="1" applyFill="1" applyAlignment="1">
      <alignment horizontal="center" vertical="center"/>
    </xf>
    <xf numFmtId="0" fontId="54" fillId="2" borderId="0" xfId="0" applyFont="1" applyFill="1" applyAlignment="1">
      <alignment horizontal="center" vertical="center" wrapText="1"/>
    </xf>
    <xf numFmtId="0" fontId="6" fillId="2" borderId="0" xfId="0" applyFont="1" applyFill="1" applyAlignment="1">
      <alignment horizontal="center" vertical="center" wrapText="1"/>
    </xf>
    <xf numFmtId="0" fontId="12" fillId="0" borderId="0" xfId="0" applyFont="1" applyAlignment="1">
      <alignment wrapText="1"/>
    </xf>
    <xf numFmtId="0" fontId="6" fillId="2" borderId="20" xfId="0" applyFont="1" applyFill="1" applyBorder="1" applyAlignment="1">
      <alignment horizontal="center" vertical="center" readingOrder="1"/>
    </xf>
    <xf numFmtId="0" fontId="54" fillId="0" borderId="0" xfId="0" applyFont="1" applyAlignment="1">
      <alignment horizontal="center" wrapText="1"/>
    </xf>
    <xf numFmtId="0" fontId="6" fillId="0" borderId="0" xfId="0" applyFont="1" applyAlignment="1">
      <alignment horizontal="center" vertical="center" wrapText="1"/>
    </xf>
    <xf numFmtId="0" fontId="6" fillId="2" borderId="0" xfId="0" applyFont="1" applyFill="1" applyAlignment="1">
      <alignment horizontal="center" vertical="center" readingOrder="1"/>
    </xf>
    <xf numFmtId="0" fontId="6" fillId="3" borderId="20" xfId="0" applyFont="1" applyFill="1" applyBorder="1" applyAlignment="1">
      <alignment horizontal="center" vertical="center" readingOrder="1"/>
    </xf>
    <xf numFmtId="0" fontId="53" fillId="3" borderId="0" xfId="0" applyFont="1" applyFill="1" applyAlignment="1">
      <alignment horizontal="right" wrapText="1"/>
    </xf>
    <xf numFmtId="0" fontId="55" fillId="3" borderId="0" xfId="0" applyFont="1" applyFill="1" applyAlignment="1">
      <alignment horizontal="left" vertical="center" wrapText="1"/>
    </xf>
    <xf numFmtId="0" fontId="6" fillId="3" borderId="0" xfId="0" applyFont="1" applyFill="1" applyAlignment="1">
      <alignment horizontal="center" vertical="center" readingOrder="1"/>
    </xf>
    <xf numFmtId="0" fontId="53" fillId="0" borderId="0" xfId="0" applyFont="1" applyAlignment="1">
      <alignment horizontal="right" wrapText="1"/>
    </xf>
    <xf numFmtId="0" fontId="55" fillId="0" borderId="0" xfId="0" applyFont="1" applyAlignment="1">
      <alignment horizontal="left" vertical="center" wrapText="1"/>
    </xf>
    <xf numFmtId="0" fontId="6" fillId="2" borderId="7" xfId="0" applyFont="1" applyFill="1" applyBorder="1" applyAlignment="1">
      <alignment horizontal="center" vertical="center"/>
    </xf>
    <xf numFmtId="0" fontId="6" fillId="3" borderId="21" xfId="0" applyFont="1" applyFill="1" applyBorder="1" applyAlignment="1">
      <alignment horizontal="center" vertical="center" wrapText="1" readingOrder="1"/>
    </xf>
    <xf numFmtId="0" fontId="6" fillId="3" borderId="12" xfId="0" applyFont="1" applyFill="1" applyBorder="1" applyAlignment="1">
      <alignment horizontal="center" vertical="center" wrapText="1"/>
    </xf>
    <xf numFmtId="0" fontId="6" fillId="3" borderId="22" xfId="0" applyFont="1" applyFill="1" applyBorder="1" applyAlignment="1">
      <alignment horizontal="center" vertical="center" wrapText="1" readingOrder="1"/>
    </xf>
    <xf numFmtId="0" fontId="18" fillId="3" borderId="22" xfId="0" applyFont="1" applyFill="1" applyBorder="1" applyAlignment="1">
      <alignment horizontal="center" vertical="center" wrapText="1" readingOrder="1"/>
    </xf>
    <xf numFmtId="0" fontId="18" fillId="3" borderId="21" xfId="0" applyFont="1" applyFill="1" applyBorder="1" applyAlignment="1">
      <alignment horizontal="center" vertical="center" wrapText="1" readingOrder="1"/>
    </xf>
    <xf numFmtId="0" fontId="27" fillId="0" borderId="0" xfId="0" applyFont="1" applyAlignment="1">
      <alignment vertical="center" readingOrder="1"/>
    </xf>
    <xf numFmtId="0" fontId="15" fillId="0" borderId="0" xfId="3" applyFont="1" applyAlignment="1">
      <alignment horizontal="distributed" vertical="center" wrapText="1"/>
    </xf>
    <xf numFmtId="0" fontId="29" fillId="0" borderId="0" xfId="3" applyFont="1" applyAlignment="1">
      <alignment horizontal="distributed" vertical="center" wrapText="1"/>
    </xf>
    <xf numFmtId="0" fontId="28" fillId="0" borderId="0" xfId="3" applyFont="1" applyAlignment="1">
      <alignment horizontal="right" vertical="top" wrapText="1"/>
    </xf>
    <xf numFmtId="0" fontId="35" fillId="0" borderId="0" xfId="3" applyFont="1" applyAlignment="1">
      <alignment horizontal="right" vertical="top" wrapText="1" readingOrder="2"/>
    </xf>
    <xf numFmtId="0" fontId="15" fillId="0" borderId="0" xfId="3" applyFont="1" applyAlignment="1">
      <alignment horizontal="distributed" vertical="top" wrapText="1"/>
    </xf>
    <xf numFmtId="0" fontId="36" fillId="0" borderId="0" xfId="3" applyFont="1" applyAlignment="1">
      <alignment horizontal="left" vertical="top" wrapText="1"/>
    </xf>
    <xf numFmtId="0" fontId="31" fillId="0" borderId="0" xfId="3" applyFont="1" applyAlignment="1">
      <alignment horizontal="left" vertical="top" wrapText="1"/>
    </xf>
    <xf numFmtId="0" fontId="15" fillId="0" borderId="0" xfId="3" applyFont="1" applyAlignment="1">
      <alignment horizontal="right" vertical="top" wrapText="1"/>
    </xf>
    <xf numFmtId="0" fontId="29" fillId="0" borderId="0" xfId="3" applyFont="1" applyAlignment="1">
      <alignment horizontal="distributed" vertical="top" wrapText="1"/>
    </xf>
    <xf numFmtId="0" fontId="27" fillId="0" borderId="0" xfId="3" applyFont="1" applyAlignment="1">
      <alignment horizontal="distributed" vertical="center" wrapText="1" readingOrder="1"/>
    </xf>
    <xf numFmtId="0" fontId="15" fillId="0" borderId="0" xfId="3" applyFont="1" applyAlignment="1">
      <alignment horizontal="distributed" vertical="center"/>
    </xf>
    <xf numFmtId="0" fontId="13" fillId="0" borderId="0" xfId="3" applyFont="1" applyAlignment="1">
      <alignment horizontal="distributed" vertical="center" wrapText="1" readingOrder="1"/>
    </xf>
    <xf numFmtId="0" fontId="41" fillId="0" borderId="0" xfId="3" applyFont="1" applyAlignment="1">
      <alignment horizontal="justify" readingOrder="2"/>
    </xf>
    <xf numFmtId="0" fontId="49" fillId="0" borderId="0" xfId="3"/>
    <xf numFmtId="0" fontId="28" fillId="0" borderId="0" xfId="3" applyFont="1" applyAlignment="1">
      <alignment horizontal="right" vertical="top" wrapText="1" indent="3" readingOrder="2"/>
    </xf>
    <xf numFmtId="0" fontId="28" fillId="0" borderId="0" xfId="3" applyFont="1" applyAlignment="1">
      <alignment horizontal="distributed" vertical="top" wrapText="1"/>
    </xf>
    <xf numFmtId="0" fontId="27" fillId="0" borderId="0" xfId="3" applyFont="1" applyAlignment="1">
      <alignment vertical="top" wrapText="1"/>
    </xf>
    <xf numFmtId="0" fontId="27" fillId="0" borderId="0" xfId="3" applyFont="1" applyAlignment="1">
      <alignment horizontal="left" vertical="top" wrapText="1" indent="2"/>
    </xf>
    <xf numFmtId="0" fontId="35" fillId="0" borderId="0" xfId="3" applyFont="1" applyAlignment="1">
      <alignment horizontal="distributed" vertical="center"/>
    </xf>
    <xf numFmtId="0" fontId="43" fillId="0" borderId="0" xfId="2" applyFont="1" applyFill="1" applyBorder="1" applyAlignment="1" applyProtection="1">
      <alignment horizontal="distributed" vertical="center"/>
    </xf>
    <xf numFmtId="0" fontId="15" fillId="0" borderId="0" xfId="0" applyFont="1" applyAlignment="1">
      <alignment horizontal="distributed" vertical="center" wrapText="1"/>
    </xf>
    <xf numFmtId="0" fontId="15" fillId="0" borderId="0" xfId="0" applyFont="1" applyAlignment="1">
      <alignment vertical="center" wrapText="1"/>
    </xf>
    <xf numFmtId="0" fontId="15" fillId="0" borderId="0" xfId="5" applyFont="1" applyAlignment="1">
      <alignment vertical="center" wrapText="1"/>
    </xf>
    <xf numFmtId="165" fontId="5" fillId="3" borderId="23" xfId="0" applyNumberFormat="1" applyFont="1" applyFill="1" applyBorder="1" applyAlignment="1">
      <alignment horizontal="left" vertical="center" indent="1"/>
    </xf>
    <xf numFmtId="165" fontId="5" fillId="3" borderId="23" xfId="0" applyNumberFormat="1" applyFont="1" applyFill="1" applyBorder="1" applyAlignment="1">
      <alignment horizontal="right" vertical="center" indent="1"/>
    </xf>
    <xf numFmtId="49" fontId="4" fillId="3" borderId="23" xfId="0" applyNumberFormat="1" applyFont="1" applyFill="1" applyBorder="1" applyAlignment="1">
      <alignment horizontal="right" vertical="center" indent="1"/>
    </xf>
    <xf numFmtId="165" fontId="6" fillId="2" borderId="3" xfId="0" applyNumberFormat="1" applyFont="1" applyFill="1" applyBorder="1" applyAlignment="1">
      <alignment horizontal="right" vertical="center" indent="1"/>
    </xf>
    <xf numFmtId="165" fontId="6" fillId="3" borderId="4" xfId="0" applyNumberFormat="1" applyFont="1" applyFill="1" applyBorder="1" applyAlignment="1">
      <alignment horizontal="right" vertical="center" indent="1"/>
    </xf>
    <xf numFmtId="165" fontId="6" fillId="2" borderId="4" xfId="0" applyNumberFormat="1" applyFont="1" applyFill="1" applyBorder="1" applyAlignment="1">
      <alignment horizontal="right" vertical="center" indent="1"/>
    </xf>
    <xf numFmtId="165" fontId="6" fillId="3" borderId="5" xfId="0" applyNumberFormat="1" applyFont="1" applyFill="1" applyBorder="1" applyAlignment="1">
      <alignment horizontal="right" vertical="center" indent="1"/>
    </xf>
    <xf numFmtId="165" fontId="6" fillId="3" borderId="23" xfId="0" applyNumberFormat="1" applyFont="1" applyFill="1" applyBorder="1" applyAlignment="1">
      <alignment horizontal="right" vertical="center" indent="1"/>
    </xf>
    <xf numFmtId="165" fontId="6" fillId="2" borderId="9" xfId="6" applyNumberFormat="1" applyFont="1" applyFill="1" applyBorder="1" applyAlignment="1">
      <alignment vertical="center"/>
    </xf>
    <xf numFmtId="165" fontId="6" fillId="3" borderId="10" xfId="6" applyNumberFormat="1" applyFont="1" applyFill="1" applyBorder="1" applyAlignment="1">
      <alignment vertical="center"/>
    </xf>
    <xf numFmtId="165" fontId="6" fillId="2" borderId="10" xfId="6" applyNumberFormat="1" applyFont="1" applyFill="1" applyBorder="1" applyAlignment="1">
      <alignment vertical="center"/>
    </xf>
    <xf numFmtId="165" fontId="6" fillId="3" borderId="11" xfId="6" applyNumberFormat="1" applyFont="1" applyFill="1" applyBorder="1" applyAlignment="1">
      <alignment vertical="center"/>
    </xf>
    <xf numFmtId="165" fontId="6" fillId="2" borderId="12" xfId="6" applyNumberFormat="1" applyFont="1" applyFill="1" applyBorder="1" applyAlignment="1">
      <alignment vertical="center"/>
    </xf>
    <xf numFmtId="49" fontId="11" fillId="3" borderId="8" xfId="6" applyNumberFormat="1" applyFont="1" applyFill="1" applyBorder="1" applyAlignment="1">
      <alignment horizontal="center" vertical="center"/>
    </xf>
    <xf numFmtId="165" fontId="6" fillId="2" borderId="11" xfId="6" applyNumberFormat="1" applyFont="1" applyFill="1" applyBorder="1" applyAlignment="1">
      <alignment vertical="center"/>
    </xf>
    <xf numFmtId="165" fontId="6" fillId="3" borderId="12" xfId="6" applyNumberFormat="1" applyFont="1" applyFill="1" applyBorder="1" applyAlignment="1">
      <alignment vertical="center"/>
    </xf>
    <xf numFmtId="165" fontId="6" fillId="2" borderId="13" xfId="6" applyNumberFormat="1" applyFont="1" applyFill="1" applyBorder="1" applyAlignment="1">
      <alignment vertical="center"/>
    </xf>
    <xf numFmtId="165" fontId="6" fillId="3" borderId="9" xfId="6" applyNumberFormat="1" applyFont="1" applyFill="1" applyBorder="1" applyAlignment="1">
      <alignment vertical="center"/>
    </xf>
    <xf numFmtId="0" fontId="5" fillId="0" borderId="0" xfId="0" applyFont="1" applyAlignment="1">
      <alignment wrapText="1"/>
    </xf>
    <xf numFmtId="0" fontId="5" fillId="0" borderId="0" xfId="0" applyFont="1" applyAlignment="1">
      <alignment horizontal="right" vertical="center" indent="1"/>
    </xf>
    <xf numFmtId="165" fontId="6" fillId="2" borderId="9" xfId="6" applyNumberFormat="1" applyFont="1" applyFill="1" applyBorder="1" applyAlignment="1">
      <alignment horizontal="right" vertical="center"/>
    </xf>
    <xf numFmtId="165" fontId="6" fillId="3" borderId="10" xfId="6" applyNumberFormat="1" applyFont="1" applyFill="1" applyBorder="1" applyAlignment="1">
      <alignment horizontal="right" vertical="center"/>
    </xf>
    <xf numFmtId="165" fontId="6" fillId="3" borderId="11" xfId="6" applyNumberFormat="1" applyFont="1" applyFill="1" applyBorder="1" applyAlignment="1">
      <alignment horizontal="right" vertical="center"/>
    </xf>
    <xf numFmtId="165" fontId="6" fillId="2" borderId="12" xfId="6" applyNumberFormat="1" applyFont="1" applyFill="1" applyBorder="1" applyAlignment="1">
      <alignment horizontal="right" vertical="center"/>
    </xf>
    <xf numFmtId="165" fontId="6" fillId="3" borderId="9" xfId="6" applyNumberFormat="1" applyFont="1" applyFill="1" applyBorder="1" applyAlignment="1">
      <alignment horizontal="right" vertical="center"/>
    </xf>
    <xf numFmtId="165" fontId="6" fillId="2" borderId="10" xfId="6" applyNumberFormat="1" applyFont="1" applyFill="1" applyBorder="1" applyAlignment="1">
      <alignment horizontal="right" vertical="center"/>
    </xf>
    <xf numFmtId="165" fontId="6" fillId="3" borderId="17" xfId="6" applyNumberFormat="1" applyFont="1" applyFill="1" applyBorder="1" applyAlignment="1">
      <alignment horizontal="right" vertical="center"/>
    </xf>
    <xf numFmtId="165" fontId="6" fillId="2" borderId="0" xfId="0" applyNumberFormat="1" applyFont="1" applyFill="1" applyAlignment="1">
      <alignment horizontal="right" vertical="center" indent="1"/>
    </xf>
    <xf numFmtId="165" fontId="6" fillId="3" borderId="0" xfId="0" applyNumberFormat="1" applyFont="1" applyFill="1" applyAlignment="1">
      <alignment horizontal="right" vertical="center" indent="1"/>
    </xf>
    <xf numFmtId="165" fontId="6" fillId="2" borderId="1" xfId="0" applyNumberFormat="1" applyFont="1" applyFill="1" applyBorder="1" applyAlignment="1">
      <alignment horizontal="right" vertical="center" indent="1"/>
    </xf>
    <xf numFmtId="165" fontId="6" fillId="3" borderId="1"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3" borderId="6" xfId="0" applyNumberFormat="1" applyFont="1" applyFill="1" applyBorder="1" applyAlignment="1">
      <alignment horizontal="right" vertical="center" indent="1"/>
    </xf>
    <xf numFmtId="0" fontId="5" fillId="0" borderId="0" xfId="0" applyFont="1"/>
    <xf numFmtId="165" fontId="17" fillId="2" borderId="9" xfId="6" applyNumberFormat="1" applyFont="1" applyFill="1" applyBorder="1" applyAlignment="1">
      <alignment vertical="center"/>
    </xf>
    <xf numFmtId="165" fontId="17" fillId="3" borderId="10" xfId="6" applyNumberFormat="1" applyFont="1" applyFill="1" applyBorder="1" applyAlignment="1">
      <alignment vertical="center"/>
    </xf>
    <xf numFmtId="165" fontId="17" fillId="2" borderId="10" xfId="6" applyNumberFormat="1" applyFont="1" applyFill="1" applyBorder="1" applyAlignment="1">
      <alignment vertical="center"/>
    </xf>
    <xf numFmtId="165" fontId="17" fillId="3" borderId="11" xfId="6" applyNumberFormat="1" applyFont="1" applyFill="1" applyBorder="1" applyAlignment="1">
      <alignment vertical="center"/>
    </xf>
    <xf numFmtId="165" fontId="52" fillId="3" borderId="10" xfId="6" applyNumberFormat="1" applyFont="1" applyFill="1" applyBorder="1" applyAlignment="1">
      <alignment vertical="center"/>
    </xf>
    <xf numFmtId="165" fontId="0" fillId="0" borderId="0" xfId="0" applyNumberFormat="1" applyAlignment="1">
      <alignment horizontal="right" vertical="center" indent="1"/>
    </xf>
    <xf numFmtId="166" fontId="0" fillId="0" borderId="0" xfId="1" applyNumberFormat="1" applyFont="1" applyAlignment="1">
      <alignment horizontal="center" vertical="center"/>
    </xf>
    <xf numFmtId="166" fontId="0" fillId="0" borderId="0" xfId="0" applyNumberFormat="1" applyAlignment="1">
      <alignment horizontal="right" vertical="center" indent="1"/>
    </xf>
    <xf numFmtId="1" fontId="5" fillId="2" borderId="3" xfId="0" applyNumberFormat="1" applyFont="1" applyFill="1" applyBorder="1" applyAlignment="1">
      <alignment horizontal="right" vertical="center" indent="1"/>
    </xf>
    <xf numFmtId="1" fontId="5" fillId="3" borderId="4" xfId="0" applyNumberFormat="1" applyFont="1" applyFill="1" applyBorder="1" applyAlignment="1">
      <alignment horizontal="right" vertical="center" indent="1"/>
    </xf>
    <xf numFmtId="1" fontId="5" fillId="2" borderId="4" xfId="0" applyNumberFormat="1" applyFont="1" applyFill="1" applyBorder="1" applyAlignment="1">
      <alignment horizontal="right" vertical="center" indent="1"/>
    </xf>
    <xf numFmtId="165" fontId="6" fillId="2" borderId="8" xfId="6" applyNumberFormat="1" applyFont="1" applyFill="1" applyBorder="1" applyAlignment="1">
      <alignment vertical="center"/>
    </xf>
    <xf numFmtId="165" fontId="57" fillId="0" borderId="0" xfId="0" applyNumberFormat="1" applyFont="1" applyAlignment="1">
      <alignment horizontal="right"/>
    </xf>
    <xf numFmtId="165" fontId="6" fillId="3" borderId="8" xfId="6" applyNumberFormat="1" applyFont="1" applyFill="1" applyBorder="1" applyAlignment="1">
      <alignment vertical="center"/>
    </xf>
    <xf numFmtId="165" fontId="5" fillId="3" borderId="17" xfId="6" applyNumberFormat="1" applyFill="1" applyBorder="1" applyAlignment="1">
      <alignment vertical="center"/>
    </xf>
    <xf numFmtId="165" fontId="5" fillId="2" borderId="30" xfId="6" applyNumberFormat="1" applyFill="1" applyBorder="1" applyAlignment="1">
      <alignment vertical="center"/>
    </xf>
    <xf numFmtId="165" fontId="5" fillId="2" borderId="8" xfId="6" applyNumberFormat="1" applyFill="1" applyBorder="1" applyAlignment="1">
      <alignment vertical="center"/>
    </xf>
    <xf numFmtId="165" fontId="5" fillId="0" borderId="9" xfId="6" applyNumberFormat="1" applyBorder="1" applyAlignment="1">
      <alignment horizontal="right" vertical="center" indent="1"/>
    </xf>
    <xf numFmtId="2" fontId="5" fillId="0" borderId="9" xfId="6" applyNumberFormat="1" applyBorder="1" applyAlignment="1">
      <alignment horizontal="right" vertical="center" indent="1"/>
    </xf>
    <xf numFmtId="165" fontId="5" fillId="3" borderId="10" xfId="6" applyNumberFormat="1" applyFill="1" applyBorder="1" applyAlignment="1">
      <alignment horizontal="right" vertical="center" indent="1"/>
    </xf>
    <xf numFmtId="2" fontId="5" fillId="3" borderId="10" xfId="6" applyNumberFormat="1" applyFill="1" applyBorder="1" applyAlignment="1">
      <alignment horizontal="right" vertical="center" indent="1"/>
    </xf>
    <xf numFmtId="165" fontId="5" fillId="0" borderId="10" xfId="6" applyNumberFormat="1" applyBorder="1" applyAlignment="1">
      <alignment horizontal="right" vertical="center" indent="1"/>
    </xf>
    <xf numFmtId="2" fontId="5" fillId="0" borderId="10" xfId="6" applyNumberFormat="1" applyBorder="1" applyAlignment="1">
      <alignment horizontal="right" vertical="center" indent="1"/>
    </xf>
    <xf numFmtId="165" fontId="5" fillId="3" borderId="11" xfId="6" applyNumberFormat="1" applyFill="1" applyBorder="1" applyAlignment="1">
      <alignment horizontal="right" vertical="center" indent="1"/>
    </xf>
    <xf numFmtId="2" fontId="5" fillId="3" borderId="11" xfId="6" applyNumberFormat="1" applyFill="1" applyBorder="1" applyAlignment="1">
      <alignment horizontal="right" vertical="center" indent="1"/>
    </xf>
    <xf numFmtId="165" fontId="6" fillId="2" borderId="12" xfId="6" applyNumberFormat="1" applyFont="1" applyFill="1" applyBorder="1" applyAlignment="1">
      <alignment horizontal="right" vertical="center" indent="1"/>
    </xf>
    <xf numFmtId="165" fontId="6" fillId="2" borderId="9" xfId="6" applyNumberFormat="1" applyFont="1" applyFill="1" applyBorder="1" applyAlignment="1">
      <alignment horizontal="right" vertical="center" indent="1"/>
    </xf>
    <xf numFmtId="165" fontId="5" fillId="2" borderId="9" xfId="6" applyNumberFormat="1" applyFill="1" applyBorder="1" applyAlignment="1">
      <alignment horizontal="right" vertical="center" indent="1"/>
    </xf>
    <xf numFmtId="165" fontId="6" fillId="3" borderId="10" xfId="6" applyNumberFormat="1" applyFont="1" applyFill="1" applyBorder="1" applyAlignment="1">
      <alignment horizontal="right" vertical="center" indent="1"/>
    </xf>
    <xf numFmtId="165" fontId="6" fillId="2" borderId="11" xfId="6" applyNumberFormat="1" applyFont="1" applyFill="1" applyBorder="1" applyAlignment="1">
      <alignment horizontal="right" vertical="center" indent="1"/>
    </xf>
    <xf numFmtId="165" fontId="5" fillId="2" borderId="11" xfId="6" applyNumberFormat="1" applyFill="1" applyBorder="1" applyAlignment="1">
      <alignment horizontal="right" vertical="center" indent="1"/>
    </xf>
    <xf numFmtId="165" fontId="6" fillId="3" borderId="12" xfId="6" applyNumberFormat="1" applyFont="1" applyFill="1" applyBorder="1" applyAlignment="1">
      <alignment horizontal="right" vertical="center" indent="1"/>
    </xf>
    <xf numFmtId="165" fontId="6" fillId="2" borderId="10" xfId="6" applyNumberFormat="1" applyFont="1" applyFill="1" applyBorder="1" applyAlignment="1">
      <alignment horizontal="right" vertical="center" indent="1"/>
    </xf>
    <xf numFmtId="165" fontId="5" fillId="2" borderId="10" xfId="6" applyNumberFormat="1" applyFill="1" applyBorder="1" applyAlignment="1">
      <alignment horizontal="right" vertical="center" indent="1"/>
    </xf>
    <xf numFmtId="165" fontId="6" fillId="3" borderId="11" xfId="6" applyNumberFormat="1" applyFont="1" applyFill="1" applyBorder="1" applyAlignment="1">
      <alignment horizontal="right" vertical="center" indent="1"/>
    </xf>
    <xf numFmtId="165" fontId="6" fillId="2" borderId="17" xfId="6" applyNumberFormat="1" applyFont="1" applyFill="1" applyBorder="1" applyAlignment="1">
      <alignment horizontal="right" vertical="center" indent="1"/>
    </xf>
    <xf numFmtId="165" fontId="5" fillId="2" borderId="17" xfId="6" applyNumberFormat="1" applyFill="1" applyBorder="1" applyAlignment="1">
      <alignment horizontal="right" vertical="center" indent="1"/>
    </xf>
    <xf numFmtId="165" fontId="17" fillId="2" borderId="9" xfId="6" applyNumberFormat="1" applyFont="1" applyFill="1" applyBorder="1" applyAlignment="1">
      <alignment horizontal="right" vertical="center" indent="1"/>
    </xf>
    <xf numFmtId="165" fontId="23" fillId="2" borderId="9" xfId="6" applyNumberFormat="1" applyFont="1" applyFill="1" applyBorder="1" applyAlignment="1">
      <alignment horizontal="right" vertical="center" indent="1"/>
    </xf>
    <xf numFmtId="165" fontId="17" fillId="3" borderId="10" xfId="6" applyNumberFormat="1" applyFont="1" applyFill="1" applyBorder="1" applyAlignment="1">
      <alignment horizontal="right" vertical="center" indent="1"/>
    </xf>
    <xf numFmtId="165" fontId="23" fillId="3" borderId="10" xfId="6" applyNumberFormat="1" applyFont="1" applyFill="1" applyBorder="1" applyAlignment="1">
      <alignment horizontal="right" vertical="center" indent="1"/>
    </xf>
    <xf numFmtId="165" fontId="17" fillId="2" borderId="10" xfId="6" applyNumberFormat="1" applyFont="1" applyFill="1" applyBorder="1" applyAlignment="1">
      <alignment horizontal="right" vertical="center" indent="1"/>
    </xf>
    <xf numFmtId="165" fontId="23" fillId="2" borderId="10" xfId="6" applyNumberFormat="1" applyFont="1" applyFill="1" applyBorder="1" applyAlignment="1">
      <alignment horizontal="right" vertical="center" indent="1"/>
    </xf>
    <xf numFmtId="165" fontId="17" fillId="3" borderId="11" xfId="6" applyNumberFormat="1" applyFont="1" applyFill="1" applyBorder="1" applyAlignment="1">
      <alignment horizontal="right" vertical="center" indent="1"/>
    </xf>
    <xf numFmtId="165" fontId="23" fillId="3" borderId="11" xfId="6" applyNumberFormat="1" applyFont="1" applyFill="1" applyBorder="1" applyAlignment="1">
      <alignment horizontal="right" vertical="center" indent="1"/>
    </xf>
    <xf numFmtId="165" fontId="6" fillId="2" borderId="13" xfId="6" applyNumberFormat="1" applyFont="1" applyFill="1" applyBorder="1" applyAlignment="1">
      <alignment horizontal="right" vertical="center" indent="1"/>
    </xf>
    <xf numFmtId="165" fontId="5" fillId="2" borderId="13" xfId="6" applyNumberFormat="1" applyFill="1" applyBorder="1" applyAlignment="1">
      <alignment horizontal="right" vertical="center" indent="1"/>
    </xf>
    <xf numFmtId="165" fontId="5" fillId="0" borderId="11" xfId="6" applyNumberFormat="1" applyBorder="1" applyAlignment="1">
      <alignment horizontal="right" vertical="center" indent="1"/>
    </xf>
    <xf numFmtId="2" fontId="5" fillId="0" borderId="11" xfId="6" applyNumberFormat="1" applyBorder="1" applyAlignment="1">
      <alignment horizontal="right" vertical="center" indent="1"/>
    </xf>
    <xf numFmtId="2" fontId="6" fillId="3" borderId="12" xfId="6" applyNumberFormat="1" applyFont="1" applyFill="1" applyBorder="1" applyAlignment="1">
      <alignment horizontal="right" vertical="center" indent="1"/>
    </xf>
    <xf numFmtId="0" fontId="58" fillId="0" borderId="0" xfId="0" applyFont="1" applyAlignment="1">
      <alignment vertical="center" wrapText="1"/>
    </xf>
    <xf numFmtId="49" fontId="6" fillId="0" borderId="2" xfId="0" applyNumberFormat="1" applyFont="1" applyBorder="1" applyAlignment="1">
      <alignment vertical="center"/>
    </xf>
    <xf numFmtId="0" fontId="8" fillId="0" borderId="2" xfId="0" applyFont="1" applyBorder="1" applyAlignment="1">
      <alignment vertical="center"/>
    </xf>
    <xf numFmtId="49" fontId="4" fillId="0" borderId="0" xfId="0" applyNumberFormat="1" applyFont="1" applyAlignment="1">
      <alignment vertical="center"/>
    </xf>
    <xf numFmtId="0" fontId="65" fillId="0" borderId="0" xfId="0" applyFont="1" applyAlignment="1">
      <alignment horizontal="right" vertical="center" readingOrder="2"/>
    </xf>
    <xf numFmtId="165" fontId="6" fillId="2" borderId="29" xfId="0" applyNumberFormat="1" applyFont="1" applyFill="1" applyBorder="1" applyAlignment="1">
      <alignment horizontal="right" vertical="center" indent="1"/>
    </xf>
    <xf numFmtId="0" fontId="12" fillId="5" borderId="31" xfId="0" applyFont="1" applyFill="1" applyBorder="1" applyAlignment="1">
      <alignment horizontal="left" vertical="center" wrapText="1" indent="1" readingOrder="1"/>
    </xf>
    <xf numFmtId="165" fontId="5" fillId="3" borderId="32" xfId="6" applyNumberFormat="1" applyFill="1" applyBorder="1" applyAlignment="1">
      <alignment vertical="center"/>
    </xf>
    <xf numFmtId="165" fontId="6" fillId="3" borderId="0" xfId="6" applyNumberFormat="1" applyFont="1" applyFill="1" applyAlignment="1">
      <alignment vertical="center"/>
    </xf>
    <xf numFmtId="49" fontId="12" fillId="3" borderId="13" xfId="6" applyNumberFormat="1" applyFont="1" applyFill="1" applyBorder="1" applyAlignment="1">
      <alignment horizontal="center" vertical="top" wrapText="1"/>
    </xf>
    <xf numFmtId="49" fontId="4" fillId="3" borderId="12" xfId="6" applyNumberFormat="1" applyFont="1" applyFill="1" applyBorder="1" applyAlignment="1">
      <alignment horizontal="center" vertical="center"/>
    </xf>
    <xf numFmtId="165" fontId="6" fillId="3" borderId="3" xfId="0" applyNumberFormat="1" applyFont="1" applyFill="1" applyBorder="1" applyAlignment="1">
      <alignment horizontal="right" vertical="center" indent="1"/>
    </xf>
    <xf numFmtId="165" fontId="6" fillId="3" borderId="29" xfId="0" applyNumberFormat="1" applyFont="1" applyFill="1" applyBorder="1" applyAlignment="1">
      <alignment horizontal="right" vertical="center" indent="1"/>
    </xf>
    <xf numFmtId="1" fontId="6" fillId="3" borderId="12" xfId="6" applyNumberFormat="1" applyFont="1" applyFill="1" applyBorder="1" applyAlignment="1">
      <alignment horizontal="right" vertical="center" indent="1"/>
    </xf>
    <xf numFmtId="165" fontId="6" fillId="2" borderId="30" xfId="6" applyNumberFormat="1" applyFont="1" applyFill="1" applyBorder="1" applyAlignment="1">
      <alignment horizontal="right" vertical="center" indent="1"/>
    </xf>
    <xf numFmtId="49" fontId="6" fillId="2" borderId="19" xfId="0" applyNumberFormat="1" applyFont="1" applyFill="1" applyBorder="1" applyAlignment="1">
      <alignment horizontal="center" vertical="center"/>
    </xf>
    <xf numFmtId="165" fontId="6" fillId="2" borderId="19"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165" fontId="6" fillId="2" borderId="6" xfId="0" applyNumberFormat="1" applyFont="1" applyFill="1" applyBorder="1" applyAlignment="1">
      <alignment horizontal="right" vertical="center" indent="1"/>
    </xf>
    <xf numFmtId="49" fontId="4" fillId="2" borderId="6" xfId="0" applyNumberFormat="1" applyFont="1" applyFill="1" applyBorder="1" applyAlignment="1">
      <alignment horizontal="center" vertical="center"/>
    </xf>
    <xf numFmtId="49" fontId="6" fillId="2" borderId="12" xfId="6" applyNumberFormat="1" applyFont="1" applyFill="1" applyBorder="1" applyAlignment="1">
      <alignment horizontal="center" vertical="center"/>
    </xf>
    <xf numFmtId="49" fontId="4" fillId="2" borderId="12" xfId="6" applyNumberFormat="1" applyFont="1" applyFill="1" applyBorder="1" applyAlignment="1">
      <alignment horizontal="center" vertical="center"/>
    </xf>
    <xf numFmtId="165" fontId="11" fillId="2" borderId="12" xfId="6" applyNumberFormat="1" applyFont="1" applyFill="1" applyBorder="1" applyAlignment="1">
      <alignment horizontal="center" vertical="center"/>
    </xf>
    <xf numFmtId="49" fontId="18" fillId="2" borderId="12" xfId="6" applyNumberFormat="1" applyFont="1" applyFill="1" applyBorder="1" applyAlignment="1">
      <alignment horizontal="center" vertical="center"/>
    </xf>
    <xf numFmtId="165" fontId="6" fillId="2" borderId="12" xfId="6" applyNumberFormat="1" applyFont="1" applyFill="1" applyBorder="1" applyAlignment="1">
      <alignment horizontal="center" vertical="center"/>
    </xf>
    <xf numFmtId="165" fontId="17" fillId="2" borderId="12" xfId="6" applyNumberFormat="1" applyFont="1" applyFill="1" applyBorder="1" applyAlignment="1">
      <alignment vertical="center"/>
    </xf>
    <xf numFmtId="165" fontId="17" fillId="2" borderId="12" xfId="6" applyNumberFormat="1" applyFont="1" applyFill="1" applyBorder="1" applyAlignment="1">
      <alignment horizontal="right" vertical="center" indent="1"/>
    </xf>
    <xf numFmtId="0" fontId="49" fillId="0" borderId="0" xfId="3" applyAlignment="1">
      <alignment vertical="center"/>
    </xf>
    <xf numFmtId="0" fontId="27" fillId="0" borderId="0" xfId="3" applyFont="1" applyAlignment="1">
      <alignment vertical="center" readingOrder="1"/>
    </xf>
    <xf numFmtId="0" fontId="51" fillId="0" borderId="0" xfId="9" applyAlignment="1">
      <alignment vertical="center"/>
    </xf>
    <xf numFmtId="0" fontId="5" fillId="0" borderId="0" xfId="4" applyAlignment="1">
      <alignment vertical="center"/>
    </xf>
    <xf numFmtId="0" fontId="49" fillId="2" borderId="0" xfId="3" applyFill="1" applyAlignment="1">
      <alignment vertical="center"/>
    </xf>
    <xf numFmtId="0" fontId="67" fillId="2" borderId="0" xfId="3" applyFont="1" applyFill="1" applyAlignment="1">
      <alignment horizontal="center" vertical="center" readingOrder="1"/>
    </xf>
    <xf numFmtId="165" fontId="5" fillId="0" borderId="0" xfId="6" applyNumberFormat="1"/>
    <xf numFmtId="49" fontId="6" fillId="2" borderId="29" xfId="0" applyNumberFormat="1" applyFont="1" applyFill="1" applyBorder="1" applyAlignment="1">
      <alignment horizontal="right" vertical="center" indent="1"/>
    </xf>
    <xf numFmtId="165" fontId="12" fillId="2" borderId="13" xfId="6" applyNumberFormat="1" applyFont="1" applyFill="1" applyBorder="1" applyAlignment="1">
      <alignment horizontal="left" vertical="center" indent="1"/>
    </xf>
    <xf numFmtId="165" fontId="1" fillId="3" borderId="23" xfId="0" applyNumberFormat="1" applyFont="1" applyFill="1" applyBorder="1" applyAlignment="1">
      <alignment horizontal="right" vertical="center" indent="1"/>
    </xf>
    <xf numFmtId="165" fontId="12" fillId="2" borderId="29" xfId="0" applyNumberFormat="1" applyFont="1" applyFill="1" applyBorder="1" applyAlignment="1">
      <alignment horizontal="left" vertical="center" indent="1"/>
    </xf>
    <xf numFmtId="165" fontId="6" fillId="3" borderId="30" xfId="6" applyNumberFormat="1" applyFont="1" applyFill="1" applyBorder="1" applyAlignment="1">
      <alignment horizontal="right" vertical="center" indent="1"/>
    </xf>
    <xf numFmtId="0" fontId="26" fillId="0" borderId="0" xfId="4" applyFont="1" applyAlignment="1">
      <alignment horizontal="right" vertical="center" wrapText="1" indent="2"/>
    </xf>
    <xf numFmtId="0" fontId="28" fillId="0" borderId="0" xfId="4" applyFont="1" applyAlignment="1">
      <alignment horizontal="left" vertical="center" wrapText="1" indent="2"/>
    </xf>
    <xf numFmtId="0" fontId="66" fillId="0" borderId="0" xfId="3" applyFont="1" applyAlignment="1">
      <alignment horizontal="center" vertical="center" wrapText="1" readingOrder="1"/>
    </xf>
    <xf numFmtId="0" fontId="26" fillId="0" borderId="0" xfId="3" applyFont="1" applyAlignment="1">
      <alignment horizontal="center" vertical="center" wrapText="1" readingOrder="1"/>
    </xf>
    <xf numFmtId="0" fontId="46" fillId="0" borderId="0" xfId="3" applyFont="1" applyAlignment="1">
      <alignment horizontal="center" vertical="center" wrapText="1" readingOrder="1"/>
    </xf>
    <xf numFmtId="0" fontId="13" fillId="2" borderId="0" xfId="3" applyFont="1" applyFill="1" applyAlignment="1">
      <alignment horizontal="center" vertical="center" wrapText="1" readingOrder="1"/>
    </xf>
    <xf numFmtId="0" fontId="69" fillId="0" borderId="0" xfId="3" applyFont="1" applyAlignment="1">
      <alignment horizontal="center" vertical="center" wrapText="1" readingOrder="1"/>
    </xf>
    <xf numFmtId="0" fontId="26" fillId="2" borderId="0" xfId="3" applyFont="1" applyFill="1" applyAlignment="1">
      <alignment horizontal="center" vertical="center" wrapText="1" readingOrder="1"/>
    </xf>
    <xf numFmtId="0" fontId="26" fillId="0" borderId="0" xfId="3" applyFont="1" applyAlignment="1">
      <alignment horizontal="right" vertical="top" wrapText="1" readingOrder="2"/>
    </xf>
    <xf numFmtId="0" fontId="45" fillId="0" borderId="0" xfId="0" applyFont="1" applyAlignment="1">
      <alignment horizontal="left" vertical="center" wrapText="1" readingOrder="2"/>
    </xf>
    <xf numFmtId="0" fontId="45" fillId="0" borderId="0" xfId="0" applyFont="1" applyAlignment="1">
      <alignment horizontal="left" vertical="center" readingOrder="2"/>
    </xf>
    <xf numFmtId="0" fontId="31" fillId="0" borderId="0" xfId="3" applyFont="1" applyAlignment="1">
      <alignment horizontal="left" vertical="top" wrapText="1" readingOrder="1"/>
    </xf>
    <xf numFmtId="0" fontId="34" fillId="0" borderId="0" xfId="3" applyFont="1" applyAlignment="1">
      <alignment horizontal="center" vertical="center" wrapText="1" readingOrder="1"/>
    </xf>
    <xf numFmtId="0" fontId="44" fillId="0" borderId="0" xfId="0" applyFont="1" applyAlignment="1">
      <alignment horizontal="right" vertical="center" wrapText="1" readingOrder="2"/>
    </xf>
    <xf numFmtId="0" fontId="32" fillId="0" borderId="0" xfId="0" applyFont="1" applyAlignment="1">
      <alignment horizontal="right" vertical="center" wrapText="1" readingOrder="2"/>
    </xf>
    <xf numFmtId="0" fontId="32" fillId="0" borderId="0" xfId="3" applyFont="1" applyAlignment="1">
      <alignment horizontal="left" vertical="top" wrapText="1"/>
    </xf>
    <xf numFmtId="0" fontId="13" fillId="0" borderId="0" xfId="3" applyFont="1" applyAlignment="1">
      <alignment horizontal="center" vertical="center" wrapText="1" readingOrder="1"/>
    </xf>
    <xf numFmtId="0" fontId="13" fillId="0" borderId="0" xfId="0" applyFont="1" applyAlignment="1">
      <alignment horizontal="center" vertical="center" wrapText="1" readingOrder="1"/>
    </xf>
    <xf numFmtId="0" fontId="31" fillId="0" borderId="0" xfId="0" applyFont="1" applyAlignment="1">
      <alignment horizontal="center" vertical="center"/>
    </xf>
    <xf numFmtId="0" fontId="6" fillId="0" borderId="2" xfId="0" applyFont="1" applyBorder="1" applyAlignment="1">
      <alignment horizontal="center" vertical="center" wrapText="1"/>
    </xf>
    <xf numFmtId="0" fontId="10" fillId="0" borderId="0" xfId="8" applyFont="1" applyAlignment="1">
      <alignment horizontal="center"/>
    </xf>
    <xf numFmtId="0" fontId="4" fillId="0" borderId="0" xfId="8" applyFont="1" applyAlignment="1">
      <alignment horizontal="center" vertical="center"/>
    </xf>
    <xf numFmtId="0" fontId="37" fillId="0" borderId="0" xfId="3" applyFont="1" applyAlignment="1">
      <alignment horizontal="right" vertical="top" wrapText="1" indent="2" readingOrder="2"/>
    </xf>
    <xf numFmtId="0" fontId="28" fillId="0" borderId="0" xfId="3" applyFont="1" applyAlignment="1">
      <alignment horizontal="left" vertical="top" wrapText="1" readingOrder="1"/>
    </xf>
    <xf numFmtId="0" fontId="15" fillId="0" borderId="0" xfId="3" applyFont="1" applyAlignment="1">
      <alignment horizontal="left" vertical="top" wrapText="1" indent="3" readingOrder="1"/>
    </xf>
    <xf numFmtId="0" fontId="26" fillId="0" borderId="0" xfId="3" applyFont="1" applyAlignment="1">
      <alignment horizontal="right" vertical="top" readingOrder="2"/>
    </xf>
    <xf numFmtId="0" fontId="37" fillId="0" borderId="0" xfId="3" applyFont="1" applyAlignment="1">
      <alignment horizontal="center" vertical="top" wrapText="1" readingOrder="2"/>
    </xf>
    <xf numFmtId="0" fontId="10" fillId="0" borderId="0" xfId="3" applyFont="1" applyAlignment="1">
      <alignment horizontal="distributed" vertical="center" wrapText="1" readingOrder="1"/>
    </xf>
    <xf numFmtId="0" fontId="20" fillId="0" borderId="0" xfId="3" applyFont="1" applyAlignment="1">
      <alignment horizontal="center" vertical="center" wrapText="1" readingOrder="1"/>
    </xf>
    <xf numFmtId="0" fontId="26" fillId="0" borderId="0" xfId="3" applyFont="1" applyAlignment="1">
      <alignment horizontal="right" vertical="center" readingOrder="2"/>
    </xf>
    <xf numFmtId="0" fontId="28" fillId="0" borderId="0" xfId="3" applyFont="1" applyAlignment="1">
      <alignment horizontal="left" vertical="center" wrapText="1" readingOrder="1"/>
    </xf>
    <xf numFmtId="0" fontId="28" fillId="0" borderId="0" xfId="3" applyFont="1" applyAlignment="1">
      <alignment horizontal="right" vertical="top" wrapText="1"/>
    </xf>
    <xf numFmtId="0" fontId="36" fillId="0" borderId="0" xfId="3" applyFont="1" applyAlignment="1">
      <alignment horizontal="left" vertical="top" wrapText="1" indent="3" readingOrder="1"/>
    </xf>
    <xf numFmtId="0" fontId="31" fillId="0" borderId="0" xfId="3" applyFont="1" applyAlignment="1">
      <alignment horizontal="left" vertical="top" wrapText="1"/>
    </xf>
    <xf numFmtId="0" fontId="36" fillId="0" borderId="0" xfId="3" applyFont="1" applyAlignment="1">
      <alignment horizontal="left" vertical="top" wrapText="1"/>
    </xf>
    <xf numFmtId="0" fontId="15" fillId="0" borderId="0" xfId="3" applyFont="1" applyAlignment="1">
      <alignment horizontal="left" vertical="top" wrapText="1" indent="3"/>
    </xf>
    <xf numFmtId="0" fontId="42" fillId="0" borderId="0" xfId="3" applyFont="1" applyAlignment="1">
      <alignment horizontal="center" vertical="top" wrapText="1" readingOrder="2"/>
    </xf>
    <xf numFmtId="0" fontId="39" fillId="0" borderId="0" xfId="3" applyFont="1" applyAlignment="1">
      <alignment horizontal="left" vertical="top" wrapText="1"/>
    </xf>
    <xf numFmtId="0" fontId="38" fillId="0" borderId="0" xfId="3" applyFont="1" applyAlignment="1">
      <alignment horizontal="right" vertical="top" wrapText="1" readingOrder="2"/>
    </xf>
    <xf numFmtId="0" fontId="42" fillId="0" borderId="0" xfId="3" applyFont="1" applyAlignment="1">
      <alignment horizontal="right" vertical="top" wrapText="1" indent="3" readingOrder="2"/>
    </xf>
    <xf numFmtId="0" fontId="36" fillId="0" borderId="0" xfId="0" applyFont="1" applyAlignment="1">
      <alignment horizontal="left" vertical="top" wrapText="1" indent="3"/>
    </xf>
    <xf numFmtId="0" fontId="62" fillId="0" borderId="0" xfId="0" applyFont="1" applyAlignment="1">
      <alignment horizontal="right" vertical="top" wrapText="1" indent="2" readingOrder="2"/>
    </xf>
    <xf numFmtId="0" fontId="36" fillId="0" borderId="0" xfId="0" applyFont="1" applyAlignment="1">
      <alignment horizontal="left" vertical="top" wrapText="1" indent="3" readingOrder="1"/>
    </xf>
    <xf numFmtId="0" fontId="27" fillId="0" borderId="0" xfId="0" applyFont="1" applyAlignment="1">
      <alignment horizontal="left" vertical="top" wrapText="1" indent="3"/>
    </xf>
    <xf numFmtId="0" fontId="28" fillId="0" borderId="0" xfId="0" applyFont="1" applyAlignment="1">
      <alignment horizontal="distributed" vertical="top" wrapText="1" indent="2" readingOrder="2"/>
    </xf>
    <xf numFmtId="0" fontId="61" fillId="0" borderId="0" xfId="3" applyFont="1" applyAlignment="1">
      <alignment horizontal="right" vertical="center" readingOrder="2"/>
    </xf>
    <xf numFmtId="0" fontId="28" fillId="0" borderId="0" xfId="3" applyFont="1" applyAlignment="1">
      <alignment horizontal="right" vertical="center" readingOrder="2"/>
    </xf>
    <xf numFmtId="0" fontId="36" fillId="0" borderId="0" xfId="3" applyFont="1" applyAlignment="1">
      <alignment horizontal="left" vertical="top" wrapText="1" indent="3"/>
    </xf>
    <xf numFmtId="0" fontId="31" fillId="0" borderId="0" xfId="0" applyFont="1" applyAlignment="1">
      <alignment horizontal="left" vertical="top" wrapText="1"/>
    </xf>
    <xf numFmtId="0" fontId="26" fillId="0" borderId="0" xfId="0" applyFont="1" applyAlignment="1">
      <alignment horizontal="distributed" vertical="top" wrapText="1" indent="2" readingOrder="2"/>
    </xf>
    <xf numFmtId="0" fontId="63" fillId="0" borderId="0" xfId="0" applyFont="1" applyAlignment="1">
      <alignment horizontal="right" vertical="top" wrapText="1" indent="2" readingOrder="2"/>
    </xf>
    <xf numFmtId="0" fontId="37" fillId="0" borderId="0" xfId="0" applyFont="1" applyAlignment="1">
      <alignment horizontal="right" vertical="top" wrapText="1" indent="2" readingOrder="2"/>
    </xf>
    <xf numFmtId="0" fontId="28" fillId="0" borderId="0" xfId="3" applyFont="1" applyAlignment="1">
      <alignment horizontal="center" vertical="top" wrapText="1"/>
    </xf>
    <xf numFmtId="0" fontId="59" fillId="0" borderId="0" xfId="3" applyFont="1" applyAlignment="1">
      <alignment horizontal="center" vertical="top" wrapText="1" readingOrder="2"/>
    </xf>
    <xf numFmtId="0" fontId="15" fillId="0" borderId="0" xfId="0" applyFont="1" applyAlignment="1">
      <alignment horizontal="left" vertical="top" wrapText="1" indent="3"/>
    </xf>
    <xf numFmtId="0" fontId="26" fillId="0" borderId="0" xfId="0" applyFont="1" applyAlignment="1">
      <alignment horizontal="right" vertical="top" wrapText="1" readingOrder="2"/>
    </xf>
    <xf numFmtId="0" fontId="19" fillId="0" borderId="0" xfId="0" applyFont="1" applyAlignment="1">
      <alignment horizontal="center" vertical="center" wrapText="1"/>
    </xf>
    <xf numFmtId="49" fontId="6" fillId="3" borderId="13" xfId="6" applyNumberFormat="1" applyFont="1" applyFill="1" applyBorder="1" applyAlignment="1">
      <alignment horizontal="center" vertical="center"/>
    </xf>
    <xf numFmtId="49" fontId="6" fillId="0" borderId="0" xfId="6" applyNumberFormat="1" applyFont="1" applyAlignment="1">
      <alignment vertical="center"/>
    </xf>
    <xf numFmtId="49" fontId="4" fillId="3" borderId="7"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xf>
    <xf numFmtId="49" fontId="4" fillId="3" borderId="8" xfId="6" applyNumberFormat="1" applyFont="1" applyFill="1" applyBorder="1" applyAlignment="1">
      <alignment horizontal="center" vertical="center"/>
    </xf>
    <xf numFmtId="49" fontId="5" fillId="3" borderId="7" xfId="6" applyNumberFormat="1" applyFill="1" applyBorder="1" applyAlignment="1">
      <alignment horizontal="center" vertical="center"/>
    </xf>
    <xf numFmtId="49" fontId="5" fillId="3" borderId="13" xfId="6" applyNumberFormat="1" applyFill="1" applyBorder="1" applyAlignment="1">
      <alignment horizontal="center" vertical="center"/>
    </xf>
    <xf numFmtId="49" fontId="5" fillId="3" borderId="8" xfId="6" applyNumberFormat="1" applyFill="1" applyBorder="1" applyAlignment="1">
      <alignment horizontal="center" vertical="center"/>
    </xf>
    <xf numFmtId="49" fontId="16" fillId="0" borderId="0" xfId="6" applyNumberFormat="1" applyFont="1" applyAlignment="1">
      <alignment horizontal="center" vertical="center"/>
    </xf>
    <xf numFmtId="49" fontId="11" fillId="3" borderId="7" xfId="6" applyNumberFormat="1" applyFont="1" applyFill="1" applyBorder="1" applyAlignment="1">
      <alignment horizontal="center" vertical="center"/>
    </xf>
    <xf numFmtId="49" fontId="4" fillId="0" borderId="0" xfId="6" applyNumberFormat="1" applyFont="1" applyAlignment="1">
      <alignment horizontal="center" vertical="center" wrapText="1"/>
    </xf>
    <xf numFmtId="0" fontId="14" fillId="0" borderId="0" xfId="0" applyFont="1" applyAlignment="1">
      <alignment horizontal="center" vertical="center" wrapText="1" readingOrder="1"/>
    </xf>
    <xf numFmtId="49" fontId="6" fillId="3" borderId="7" xfId="6" applyNumberFormat="1" applyFont="1" applyFill="1" applyBorder="1" applyAlignment="1">
      <alignment horizontal="center" vertical="center"/>
    </xf>
    <xf numFmtId="49" fontId="6" fillId="3" borderId="8" xfId="6" applyNumberFormat="1" applyFont="1" applyFill="1" applyBorder="1" applyAlignment="1">
      <alignment horizontal="center" vertical="center"/>
    </xf>
    <xf numFmtId="49" fontId="4" fillId="3" borderId="12" xfId="6" applyNumberFormat="1" applyFont="1" applyFill="1" applyBorder="1" applyAlignment="1">
      <alignment horizontal="center" vertical="center"/>
    </xf>
    <xf numFmtId="49" fontId="11" fillId="3" borderId="12" xfId="6" applyNumberFormat="1" applyFont="1" applyFill="1" applyBorder="1" applyAlignment="1">
      <alignment horizontal="center" vertical="center"/>
    </xf>
    <xf numFmtId="0" fontId="3" fillId="0" borderId="0" xfId="6" applyFont="1" applyAlignment="1">
      <alignment horizontal="right"/>
    </xf>
    <xf numFmtId="49" fontId="6" fillId="3" borderId="24" xfId="6" applyNumberFormat="1" applyFont="1" applyFill="1" applyBorder="1" applyAlignment="1">
      <alignment horizontal="center" vertical="center"/>
    </xf>
    <xf numFmtId="49" fontId="6" fillId="3" borderId="25" xfId="6" applyNumberFormat="1" applyFont="1" applyFill="1" applyBorder="1" applyAlignment="1">
      <alignment horizontal="center" vertical="center"/>
    </xf>
    <xf numFmtId="49" fontId="6" fillId="3" borderId="26" xfId="6" applyNumberFormat="1" applyFont="1" applyFill="1" applyBorder="1" applyAlignment="1">
      <alignment horizontal="center" vertical="center"/>
    </xf>
    <xf numFmtId="0" fontId="3" fillId="0" borderId="0" xfId="0" applyFont="1" applyAlignment="1">
      <alignment horizontal="right"/>
    </xf>
    <xf numFmtId="49" fontId="18" fillId="3" borderId="24" xfId="0" applyNumberFormat="1" applyFont="1" applyFill="1" applyBorder="1" applyAlignment="1">
      <alignment horizontal="center" vertical="center"/>
    </xf>
    <xf numFmtId="49" fontId="18" fillId="3" borderId="26" xfId="0" applyNumberFormat="1" applyFont="1" applyFill="1" applyBorder="1" applyAlignment="1">
      <alignment horizontal="center" vertical="center"/>
    </xf>
    <xf numFmtId="49" fontId="6" fillId="3" borderId="27" xfId="0" applyNumberFormat="1" applyFont="1" applyFill="1" applyBorder="1" applyAlignment="1">
      <alignment horizontal="center" vertical="center" wrapText="1"/>
    </xf>
    <xf numFmtId="49" fontId="6" fillId="3" borderId="28"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8" fillId="0" borderId="0" xfId="0" applyFont="1" applyAlignment="1">
      <alignment wrapText="1"/>
    </xf>
    <xf numFmtId="0" fontId="6" fillId="0" borderId="0" xfId="0" applyFont="1" applyAlignment="1">
      <alignment horizontal="right" wrapText="1" readingOrder="2"/>
    </xf>
    <xf numFmtId="49" fontId="6" fillId="0" borderId="0" xfId="0" applyNumberFormat="1" applyFont="1" applyAlignment="1">
      <alignment vertical="center"/>
    </xf>
    <xf numFmtId="49" fontId="12" fillId="3" borderId="7" xfId="6" applyNumberFormat="1" applyFont="1" applyFill="1" applyBorder="1" applyAlignment="1">
      <alignment horizontal="center" vertical="center" wrapText="1"/>
    </xf>
    <xf numFmtId="49" fontId="12" fillId="3" borderId="13" xfId="6" applyNumberFormat="1" applyFont="1" applyFill="1" applyBorder="1" applyAlignment="1">
      <alignment horizontal="center" vertical="center" wrapText="1"/>
    </xf>
    <xf numFmtId="49" fontId="12" fillId="3" borderId="8" xfId="6" applyNumberFormat="1" applyFont="1" applyFill="1" applyBorder="1" applyAlignment="1">
      <alignment horizontal="center" vertical="center" wrapText="1"/>
    </xf>
    <xf numFmtId="49" fontId="18" fillId="3" borderId="13"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12" fillId="3" borderId="18" xfId="0" applyNumberFormat="1" applyFont="1" applyFill="1" applyBorder="1" applyAlignment="1">
      <alignment horizontal="center" vertical="center"/>
    </xf>
    <xf numFmtId="49" fontId="12" fillId="3" borderId="29"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5" fillId="3" borderId="29" xfId="0" applyNumberFormat="1" applyFont="1" applyFill="1" applyBorder="1" applyAlignment="1">
      <alignment horizontal="center" vertical="center"/>
    </xf>
    <xf numFmtId="49" fontId="18" fillId="3" borderId="7" xfId="6"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9" fillId="0" borderId="0" xfId="0" applyNumberFormat="1" applyFont="1" applyAlignment="1">
      <alignment horizontal="center" vertical="center" wrapText="1"/>
    </xf>
    <xf numFmtId="49" fontId="6" fillId="3" borderId="12" xfId="6" applyNumberFormat="1" applyFont="1" applyFill="1" applyBorder="1" applyAlignment="1">
      <alignment horizontal="center" vertical="center" wrapText="1"/>
    </xf>
    <xf numFmtId="49" fontId="6" fillId="3" borderId="12"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wrapText="1" readingOrder="1"/>
    </xf>
    <xf numFmtId="49" fontId="6" fillId="3" borderId="13" xfId="6" applyNumberFormat="1" applyFont="1" applyFill="1" applyBorder="1" applyAlignment="1">
      <alignment horizontal="center" vertical="center" readingOrder="1"/>
    </xf>
    <xf numFmtId="49" fontId="6" fillId="3" borderId="8" xfId="6" applyNumberFormat="1" applyFont="1" applyFill="1" applyBorder="1" applyAlignment="1">
      <alignment horizontal="center" vertical="center" readingOrder="1"/>
    </xf>
    <xf numFmtId="49" fontId="4" fillId="3" borderId="12" xfId="6" applyNumberFormat="1" applyFont="1" applyFill="1" applyBorder="1" applyAlignment="1">
      <alignment horizontal="center" vertical="center" wrapText="1"/>
    </xf>
    <xf numFmtId="0" fontId="48" fillId="0" borderId="0" xfId="0" applyFont="1" applyAlignment="1">
      <alignment vertical="center" wrapText="1"/>
    </xf>
    <xf numFmtId="0" fontId="6" fillId="0" borderId="0" xfId="0" applyFont="1" applyAlignment="1">
      <alignment horizontal="right" vertical="center" wrapText="1" readingOrder="2"/>
    </xf>
  </cellXfs>
  <cellStyles count="10">
    <cellStyle name="Comma" xfId="1" builtinId="3"/>
    <cellStyle name="Hyperlink" xfId="2" builtinId="8"/>
    <cellStyle name="Normal" xfId="0" builtinId="0"/>
    <cellStyle name="Normal 2" xfId="3" xr:uid="{00000000-0005-0000-0000-000003000000}"/>
    <cellStyle name="Normal 2 2" xfId="4" xr:uid="{00000000-0005-0000-0000-000004000000}"/>
    <cellStyle name="Normal 2_نشره التجاره الداخليه 21" xfId="5" xr:uid="{00000000-0005-0000-0000-000005000000}"/>
    <cellStyle name="Normal 3" xfId="6" xr:uid="{00000000-0005-0000-0000-000006000000}"/>
    <cellStyle name="Normal 3 2" xfId="7" xr:uid="{00000000-0005-0000-0000-000007000000}"/>
    <cellStyle name="Normal 4" xfId="8" xr:uid="{00000000-0005-0000-0000-000008000000}"/>
    <cellStyle name="Normal 6"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2.wmf"/></Relationships>
</file>

<file path=xl/drawings/_rels/drawing2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2.wmf"/></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xdr:from>
      <xdr:col>0</xdr:col>
      <xdr:colOff>373063</xdr:colOff>
      <xdr:row>20</xdr:row>
      <xdr:rowOff>14287</xdr:rowOff>
    </xdr:from>
    <xdr:to>
      <xdr:col>5</xdr:col>
      <xdr:colOff>125413</xdr:colOff>
      <xdr:row>28</xdr:row>
      <xdr:rowOff>115887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73063" y="3189287"/>
          <a:ext cx="28082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QA" sz="2400">
              <a:solidFill>
                <a:schemeClr val="bg1"/>
              </a:solidFill>
              <a:cs typeface="Sultan Medium" pitchFamily="2" charset="-78"/>
            </a:rPr>
            <a:t>إحصاءات</a:t>
          </a:r>
          <a:r>
            <a:rPr lang="ar-QA" sz="2400" baseline="0">
              <a:solidFill>
                <a:schemeClr val="bg1"/>
              </a:solidFill>
              <a:cs typeface="Sultan Medium" pitchFamily="2" charset="-78"/>
            </a:rPr>
            <a:t> البنوك والتأمين</a:t>
          </a:r>
          <a:endParaRPr lang="ar-QA" sz="2400">
            <a:solidFill>
              <a:schemeClr val="bg1"/>
            </a:solidFill>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Banks and Insurance</a:t>
          </a:r>
          <a:endParaRPr lang="ar-QA" sz="2000">
            <a:solidFill>
              <a:schemeClr val="bg1"/>
            </a:solidFill>
            <a:latin typeface="Bernard MT Condensed" panose="02050806060905020404" pitchFamily="18" charset="0"/>
            <a:cs typeface="+mn-cs"/>
          </a:endParaRPr>
        </a:p>
        <a:p>
          <a:pPr algn="ctr" rtl="0"/>
          <a:r>
            <a:rPr lang="en-US" sz="2000">
              <a:solidFill>
                <a:schemeClr val="bg1"/>
              </a:solidFill>
              <a:latin typeface="Bernard MT Condensed" panose="02050806060905020404" pitchFamily="18" charset="0"/>
              <a:cs typeface="Sultan Medium" pitchFamily="2" charset="-78"/>
            </a:rPr>
            <a:t>2017</a:t>
          </a:r>
          <a:endParaRPr lang="ar-QA" sz="2000">
            <a:solidFill>
              <a:schemeClr val="bg1"/>
            </a:solidFill>
            <a:latin typeface="Bernard MT Condensed" panose="02050806060905020404" pitchFamily="18" charset="0"/>
            <a:cs typeface="+mn-cs"/>
          </a:endParaRPr>
        </a:p>
      </xdr:txBody>
    </xdr:sp>
    <xdr:clientData/>
  </xdr:twoCellAnchor>
  <xdr:twoCellAnchor>
    <xdr:from>
      <xdr:col>10</xdr:col>
      <xdr:colOff>137160</xdr:colOff>
      <xdr:row>31</xdr:row>
      <xdr:rowOff>83820</xdr:rowOff>
    </xdr:from>
    <xdr:to>
      <xdr:col>15</xdr:col>
      <xdr:colOff>267335</xdr:colOff>
      <xdr:row>35</xdr:row>
      <xdr:rowOff>66675</xdr:rowOff>
    </xdr:to>
    <xdr:sp macro="" textlink="">
      <xdr:nvSpPr>
        <xdr:cNvPr id="7" name="TextBox 1">
          <a:extLst>
            <a:ext uri="{FF2B5EF4-FFF2-40B4-BE49-F238E27FC236}">
              <a16:creationId xmlns:a16="http://schemas.microsoft.com/office/drawing/2014/main" id="{00000000-0008-0000-0000-000007000000}"/>
            </a:ext>
          </a:extLst>
        </xdr:cNvPr>
        <xdr:cNvSpPr txBox="1"/>
      </xdr:nvSpPr>
      <xdr:spPr>
        <a:xfrm flipH="1">
          <a:off x="7146290" y="6621780"/>
          <a:ext cx="3178175" cy="6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noAutofit/>
        </a:bodyPr>
        <a:lstStyle/>
        <a:p>
          <a:pPr algn="ctr" rtl="1">
            <a:spcAft>
              <a:spcPts val="0"/>
            </a:spcAft>
          </a:pPr>
          <a:r>
            <a:rPr lang="ar-QA" sz="1600">
              <a:solidFill>
                <a:srgbClr val="FFFFFF"/>
              </a:solidFill>
              <a:effectLst/>
              <a:ea typeface="Times New Roman"/>
              <a:cs typeface="Sultan Medium"/>
            </a:rPr>
            <a:t>العدد 31</a:t>
          </a:r>
          <a:r>
            <a:rPr lang="ar-QA" sz="1200">
              <a:effectLst/>
              <a:latin typeface="Times New Roman"/>
              <a:ea typeface="Times New Roman"/>
            </a:rPr>
            <a:t>    </a:t>
          </a:r>
          <a:r>
            <a:rPr lang="en-US" sz="1400">
              <a:solidFill>
                <a:srgbClr val="FFFFFF"/>
              </a:solidFill>
              <a:effectLst/>
              <a:latin typeface="Bernard MT Condensed"/>
              <a:ea typeface="Times New Roman"/>
              <a:cs typeface="Sultan Medium"/>
            </a:rPr>
            <a:t>31</a:t>
          </a:r>
          <a:r>
            <a:rPr lang="en-US" sz="1400" baseline="30000">
              <a:solidFill>
                <a:srgbClr val="FFFFFF"/>
              </a:solidFill>
              <a:effectLst/>
              <a:latin typeface="Bernard MT Condensed"/>
              <a:ea typeface="Times New Roman"/>
              <a:cs typeface="Sultan Medium"/>
            </a:rPr>
            <a:t>th</a:t>
          </a:r>
          <a:r>
            <a:rPr lang="en-US" sz="1400">
              <a:solidFill>
                <a:srgbClr val="FFFFFF"/>
              </a:solidFill>
              <a:effectLst/>
              <a:latin typeface="Bernard MT Condensed"/>
              <a:ea typeface="Times New Roman"/>
              <a:cs typeface="Sultan Medium"/>
            </a:rPr>
            <a:t> Issue</a:t>
          </a:r>
          <a:endParaRPr lang="en-US" sz="1200">
            <a:effectLst/>
            <a:latin typeface="Times New Roman"/>
            <a:ea typeface="Times New Roman"/>
          </a:endParaRPr>
        </a:p>
      </xdr:txBody>
    </xdr:sp>
    <xdr:clientData/>
  </xdr:twoCellAnchor>
  <xdr:twoCellAnchor>
    <xdr:from>
      <xdr:col>0</xdr:col>
      <xdr:colOff>0</xdr:colOff>
      <xdr:row>12</xdr:row>
      <xdr:rowOff>137160</xdr:rowOff>
    </xdr:from>
    <xdr:to>
      <xdr:col>5</xdr:col>
      <xdr:colOff>130175</xdr:colOff>
      <xdr:row>21</xdr:row>
      <xdr:rowOff>73025</xdr:rowOff>
    </xdr:to>
    <xdr:sp macro="" textlink="">
      <xdr:nvSpPr>
        <xdr:cNvPr id="8" name="TextBox 1">
          <a:extLst>
            <a:ext uri="{FF2B5EF4-FFF2-40B4-BE49-F238E27FC236}">
              <a16:creationId xmlns:a16="http://schemas.microsoft.com/office/drawing/2014/main" id="{00000000-0008-0000-0000-000008000000}"/>
            </a:ext>
          </a:extLst>
        </xdr:cNvPr>
        <xdr:cNvSpPr txBox="1"/>
      </xdr:nvSpPr>
      <xdr:spPr>
        <a:xfrm flipH="1">
          <a:off x="436245" y="3491865"/>
          <a:ext cx="3178175" cy="1421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ctr" rtl="1">
            <a:spcAft>
              <a:spcPts val="0"/>
            </a:spcAft>
          </a:pPr>
          <a:r>
            <a:rPr lang="ar-QA" sz="2400">
              <a:solidFill>
                <a:srgbClr val="FFFFFF"/>
              </a:solidFill>
              <a:effectLst/>
              <a:ea typeface="Times New Roman"/>
              <a:cs typeface="Sultan Medium"/>
            </a:rPr>
            <a:t>إحصاءات البنوك والتأمين</a:t>
          </a:r>
          <a:endParaRPr lang="en-US" sz="1200">
            <a:effectLst/>
            <a:latin typeface="Times New Roman"/>
            <a:ea typeface="Times New Roman"/>
          </a:endParaRPr>
        </a:p>
        <a:p>
          <a:pPr algn="ctr">
            <a:spcAft>
              <a:spcPts val="0"/>
            </a:spcAft>
          </a:pPr>
          <a:r>
            <a:rPr lang="en-US" sz="2000">
              <a:solidFill>
                <a:srgbClr val="FFFFFF"/>
              </a:solidFill>
              <a:effectLst/>
              <a:latin typeface="Bernard MT Condensed"/>
              <a:ea typeface="Times New Roman"/>
              <a:cs typeface="Sultan Medium"/>
            </a:rPr>
            <a:t>Banks and Insurance Statistics</a:t>
          </a:r>
          <a:endParaRPr lang="en-US" sz="1200">
            <a:effectLst/>
            <a:latin typeface="Times New Roman"/>
            <a:ea typeface="Times New Roman"/>
          </a:endParaRPr>
        </a:p>
        <a:p>
          <a:pPr algn="ctr">
            <a:spcAft>
              <a:spcPts val="0"/>
            </a:spcAft>
          </a:pPr>
          <a:r>
            <a:rPr lang="en-US" sz="2000">
              <a:solidFill>
                <a:srgbClr val="FFFFFF"/>
              </a:solidFill>
              <a:effectLst/>
              <a:latin typeface="Bernard MT Condensed"/>
              <a:ea typeface="Times New Roman"/>
              <a:cs typeface="Sultan Medium"/>
            </a:rPr>
            <a:t>2018</a:t>
          </a:r>
          <a:endParaRPr lang="en-US" sz="1200">
            <a:effectLst/>
            <a:latin typeface="Times New Roman"/>
            <a:ea typeface="Times New Roman"/>
          </a:endParaRPr>
        </a:p>
      </xdr:txBody>
    </xdr:sp>
    <xdr:clientData/>
  </xdr:twoCellAnchor>
  <xdr:twoCellAnchor>
    <xdr:from>
      <xdr:col>0</xdr:col>
      <xdr:colOff>0</xdr:colOff>
      <xdr:row>22</xdr:row>
      <xdr:rowOff>150812</xdr:rowOff>
    </xdr:from>
    <xdr:to>
      <xdr:col>5</xdr:col>
      <xdr:colOff>122237</xdr:colOff>
      <xdr:row>31</xdr:row>
      <xdr:rowOff>143827</xdr:rowOff>
    </xdr:to>
    <xdr:sp macro="" textlink="">
      <xdr:nvSpPr>
        <xdr:cNvPr id="15" name="TextBox 1">
          <a:extLst>
            <a:ext uri="{FF2B5EF4-FFF2-40B4-BE49-F238E27FC236}">
              <a16:creationId xmlns:a16="http://schemas.microsoft.com/office/drawing/2014/main" id="{00000000-0008-0000-0000-00000F000000}"/>
            </a:ext>
          </a:extLst>
        </xdr:cNvPr>
        <xdr:cNvSpPr txBox="1"/>
      </xdr:nvSpPr>
      <xdr:spPr>
        <a:xfrm flipH="1">
          <a:off x="0" y="3810000"/>
          <a:ext cx="3178175" cy="1421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algn="ctr" rtl="1">
            <a:spcBef>
              <a:spcPts val="0"/>
            </a:spcBef>
            <a:spcAft>
              <a:spcPts val="0"/>
            </a:spcAft>
          </a:pPr>
          <a:r>
            <a:rPr lang="ar-QA" sz="2400">
              <a:solidFill>
                <a:srgbClr val="FFFFFF"/>
              </a:solidFill>
              <a:effectLst/>
              <a:ea typeface="Times New Roman" panose="02020603050405020304" pitchFamily="18" charset="0"/>
              <a:cs typeface="Sultan Medium"/>
            </a:rPr>
            <a:t>إحصاءات البنوك والتأمين</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2000">
              <a:solidFill>
                <a:srgbClr val="FFFFFF"/>
              </a:solidFill>
              <a:effectLst/>
              <a:latin typeface="Bernard MT Condensed" panose="02050806060905020404" pitchFamily="18" charset="0"/>
              <a:ea typeface="Times New Roman" panose="02020603050405020304" pitchFamily="18" charset="0"/>
              <a:cs typeface="Sultan Medium"/>
            </a:rPr>
            <a:t>Banks and Insurance Statistics</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2000">
              <a:solidFill>
                <a:srgbClr val="FFFFFF"/>
              </a:solidFill>
              <a:effectLst/>
              <a:latin typeface="Bernard MT Condensed" panose="02050806060905020404" pitchFamily="18" charset="0"/>
              <a:ea typeface="Times New Roman" panose="02020603050405020304" pitchFamily="18" charset="0"/>
              <a:cs typeface="Sultan Medium"/>
            </a:rPr>
            <a:t>2021</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57150</xdr:rowOff>
    </xdr:from>
    <xdr:to>
      <xdr:col>15</xdr:col>
      <xdr:colOff>9524</xdr:colOff>
      <xdr:row>40</xdr:row>
      <xdr:rowOff>123825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
          <a:ext cx="8753474" cy="6705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5963" name="Picture 8" descr="logo">
          <a:extLst>
            <a:ext uri="{FF2B5EF4-FFF2-40B4-BE49-F238E27FC236}">
              <a16:creationId xmlns:a16="http://schemas.microsoft.com/office/drawing/2014/main" id="{00000000-0008-0000-09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200025</xdr:colOff>
      <xdr:row>0</xdr:row>
      <xdr:rowOff>38100</xdr:rowOff>
    </xdr:from>
    <xdr:to>
      <xdr:col>7</xdr:col>
      <xdr:colOff>1686975</xdr:colOff>
      <xdr:row>0</xdr:row>
      <xdr:rowOff>602593</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9775" y="38100"/>
          <a:ext cx="2268000" cy="5644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4939" name="Picture 8" descr="logo">
          <a:extLst>
            <a:ext uri="{FF2B5EF4-FFF2-40B4-BE49-F238E27FC236}">
              <a16:creationId xmlns:a16="http://schemas.microsoft.com/office/drawing/2014/main" id="{00000000-0008-0000-0A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0</xdr:row>
      <xdr:rowOff>38100</xdr:rowOff>
    </xdr:from>
    <xdr:to>
      <xdr:col>7</xdr:col>
      <xdr:colOff>1677450</xdr:colOff>
      <xdr:row>0</xdr:row>
      <xdr:rowOff>602593</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10200" y="38100"/>
          <a:ext cx="2268000" cy="5644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0343" name="Picture 8" descr="logo">
          <a:extLst>
            <a:ext uri="{FF2B5EF4-FFF2-40B4-BE49-F238E27FC236}">
              <a16:creationId xmlns:a16="http://schemas.microsoft.com/office/drawing/2014/main" id="{00000000-0008-0000-0B00-0000E76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0344" name="Picture 8" descr="logo">
          <a:extLst>
            <a:ext uri="{FF2B5EF4-FFF2-40B4-BE49-F238E27FC236}">
              <a16:creationId xmlns:a16="http://schemas.microsoft.com/office/drawing/2014/main" id="{00000000-0008-0000-0B00-0000E86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742950</xdr:colOff>
      <xdr:row>0</xdr:row>
      <xdr:rowOff>38100</xdr:rowOff>
    </xdr:from>
    <xdr:to>
      <xdr:col>6</xdr:col>
      <xdr:colOff>3010950</xdr:colOff>
      <xdr:row>0</xdr:row>
      <xdr:rowOff>602593</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2825" y="38100"/>
          <a:ext cx="2268000" cy="5644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1364" name="Picture 8" descr="logo">
          <a:extLst>
            <a:ext uri="{FF2B5EF4-FFF2-40B4-BE49-F238E27FC236}">
              <a16:creationId xmlns:a16="http://schemas.microsoft.com/office/drawing/2014/main" id="{00000000-0008-0000-0C00-0000E46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1365" name="Picture 8" descr="logo">
          <a:extLst>
            <a:ext uri="{FF2B5EF4-FFF2-40B4-BE49-F238E27FC236}">
              <a16:creationId xmlns:a16="http://schemas.microsoft.com/office/drawing/2014/main" id="{00000000-0008-0000-0C00-0000E56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0</xdr:row>
      <xdr:rowOff>19050</xdr:rowOff>
    </xdr:from>
    <xdr:to>
      <xdr:col>6</xdr:col>
      <xdr:colOff>3030000</xdr:colOff>
      <xdr:row>0</xdr:row>
      <xdr:rowOff>583543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0" y="19050"/>
          <a:ext cx="2268000" cy="5644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2385" name="Picture 8" descr="logo">
          <a:extLst>
            <a:ext uri="{FF2B5EF4-FFF2-40B4-BE49-F238E27FC236}">
              <a16:creationId xmlns:a16="http://schemas.microsoft.com/office/drawing/2014/main" id="{00000000-0008-0000-0D00-0000E1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2386" name="Picture 8" descr="logo">
          <a:extLst>
            <a:ext uri="{FF2B5EF4-FFF2-40B4-BE49-F238E27FC236}">
              <a16:creationId xmlns:a16="http://schemas.microsoft.com/office/drawing/2014/main" id="{00000000-0008-0000-0D00-0000E2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752475</xdr:colOff>
      <xdr:row>0</xdr:row>
      <xdr:rowOff>19050</xdr:rowOff>
    </xdr:from>
    <xdr:to>
      <xdr:col>6</xdr:col>
      <xdr:colOff>3020475</xdr:colOff>
      <xdr:row>0</xdr:row>
      <xdr:rowOff>583543</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72350" y="19050"/>
          <a:ext cx="2268000" cy="5644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1</xdr:row>
      <xdr:rowOff>0</xdr:rowOff>
    </xdr:to>
    <xdr:pic>
      <xdr:nvPicPr>
        <xdr:cNvPr id="98342" name="Picture 8" descr="logo">
          <a:extLst>
            <a:ext uri="{FF2B5EF4-FFF2-40B4-BE49-F238E27FC236}">
              <a16:creationId xmlns:a16="http://schemas.microsoft.com/office/drawing/2014/main" id="{00000000-0008-0000-0E00-000026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8343" name="Picture 8" descr="logo">
          <a:extLst>
            <a:ext uri="{FF2B5EF4-FFF2-40B4-BE49-F238E27FC236}">
              <a16:creationId xmlns:a16="http://schemas.microsoft.com/office/drawing/2014/main" id="{00000000-0008-0000-0E00-000027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28575</xdr:rowOff>
    </xdr:from>
    <xdr:to>
      <xdr:col>7</xdr:col>
      <xdr:colOff>0</xdr:colOff>
      <xdr:row>4</xdr:row>
      <xdr:rowOff>180975</xdr:rowOff>
    </xdr:to>
    <xdr:pic>
      <xdr:nvPicPr>
        <xdr:cNvPr id="98344" name="Picture 8" descr="logo">
          <a:extLst>
            <a:ext uri="{FF2B5EF4-FFF2-40B4-BE49-F238E27FC236}">
              <a16:creationId xmlns:a16="http://schemas.microsoft.com/office/drawing/2014/main" id="{00000000-0008-0000-0E00-000028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714375"/>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0</xdr:colOff>
      <xdr:row>4</xdr:row>
      <xdr:rowOff>180975</xdr:rowOff>
    </xdr:to>
    <xdr:pic>
      <xdr:nvPicPr>
        <xdr:cNvPr id="98345" name="Picture 8" descr="logo">
          <a:extLst>
            <a:ext uri="{FF2B5EF4-FFF2-40B4-BE49-F238E27FC236}">
              <a16:creationId xmlns:a16="http://schemas.microsoft.com/office/drawing/2014/main" id="{00000000-0008-0000-0E00-000029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1</xdr:row>
      <xdr:rowOff>0</xdr:rowOff>
    </xdr:from>
    <xdr:to>
      <xdr:col>6</xdr:col>
      <xdr:colOff>2571750</xdr:colOff>
      <xdr:row>4</xdr:row>
      <xdr:rowOff>180975</xdr:rowOff>
    </xdr:to>
    <xdr:pic>
      <xdr:nvPicPr>
        <xdr:cNvPr id="98346" name="Picture 8" descr="logo">
          <a:extLst>
            <a:ext uri="{FF2B5EF4-FFF2-40B4-BE49-F238E27FC236}">
              <a16:creationId xmlns:a16="http://schemas.microsoft.com/office/drawing/2014/main" id="{00000000-0008-0000-0E00-00002A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0</xdr:row>
      <xdr:rowOff>19050</xdr:rowOff>
    </xdr:from>
    <xdr:to>
      <xdr:col>6</xdr:col>
      <xdr:colOff>3030000</xdr:colOff>
      <xdr:row>0</xdr:row>
      <xdr:rowOff>583543</xdr:rowOff>
    </xdr:to>
    <xdr:pic>
      <xdr:nvPicPr>
        <xdr:cNvPr id="9" name="Picture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19050"/>
          <a:ext cx="2268000" cy="5644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3400" name="Picture 8" descr="logo">
          <a:extLst>
            <a:ext uri="{FF2B5EF4-FFF2-40B4-BE49-F238E27FC236}">
              <a16:creationId xmlns:a16="http://schemas.microsoft.com/office/drawing/2014/main" id="{00000000-0008-0000-0F00-0000D86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3401" name="Picture 8" descr="logo">
          <a:extLst>
            <a:ext uri="{FF2B5EF4-FFF2-40B4-BE49-F238E27FC236}">
              <a16:creationId xmlns:a16="http://schemas.microsoft.com/office/drawing/2014/main" id="{00000000-0008-0000-0F00-0000D96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762000</xdr:colOff>
      <xdr:row>0</xdr:row>
      <xdr:rowOff>28575</xdr:rowOff>
    </xdr:from>
    <xdr:to>
      <xdr:col>6</xdr:col>
      <xdr:colOff>3030000</xdr:colOff>
      <xdr:row>0</xdr:row>
      <xdr:rowOff>593068</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0" y="28575"/>
          <a:ext cx="2268000" cy="56449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4424" name="Picture 8" descr="logo">
          <a:extLst>
            <a:ext uri="{FF2B5EF4-FFF2-40B4-BE49-F238E27FC236}">
              <a16:creationId xmlns:a16="http://schemas.microsoft.com/office/drawing/2014/main" id="{00000000-0008-0000-1000-0000D8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4425" name="Picture 8" descr="logo">
          <a:extLst>
            <a:ext uri="{FF2B5EF4-FFF2-40B4-BE49-F238E27FC236}">
              <a16:creationId xmlns:a16="http://schemas.microsoft.com/office/drawing/2014/main" id="{00000000-0008-0000-1000-0000D9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752475</xdr:colOff>
      <xdr:row>0</xdr:row>
      <xdr:rowOff>28575</xdr:rowOff>
    </xdr:from>
    <xdr:to>
      <xdr:col>6</xdr:col>
      <xdr:colOff>3020475</xdr:colOff>
      <xdr:row>0</xdr:row>
      <xdr:rowOff>593068</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5725" y="28575"/>
          <a:ext cx="2268000" cy="56449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6453" name="Picture 8" descr="logo">
          <a:extLst>
            <a:ext uri="{FF2B5EF4-FFF2-40B4-BE49-F238E27FC236}">
              <a16:creationId xmlns:a16="http://schemas.microsoft.com/office/drawing/2014/main" id="{00000000-0008-0000-1100-0000C5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4" name="Picture 8" descr="logo">
          <a:extLst>
            <a:ext uri="{FF2B5EF4-FFF2-40B4-BE49-F238E27FC236}">
              <a16:creationId xmlns:a16="http://schemas.microsoft.com/office/drawing/2014/main" id="{00000000-0008-0000-1100-0000C6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6455" name="Picture 8" descr="logo">
          <a:extLst>
            <a:ext uri="{FF2B5EF4-FFF2-40B4-BE49-F238E27FC236}">
              <a16:creationId xmlns:a16="http://schemas.microsoft.com/office/drawing/2014/main" id="{00000000-0008-0000-1100-0000C7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6" name="Picture 8" descr="logo">
          <a:extLst>
            <a:ext uri="{FF2B5EF4-FFF2-40B4-BE49-F238E27FC236}">
              <a16:creationId xmlns:a16="http://schemas.microsoft.com/office/drawing/2014/main" id="{00000000-0008-0000-1100-0000C8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0</xdr:row>
      <xdr:rowOff>28575</xdr:rowOff>
    </xdr:from>
    <xdr:to>
      <xdr:col>6</xdr:col>
      <xdr:colOff>2696625</xdr:colOff>
      <xdr:row>0</xdr:row>
      <xdr:rowOff>593068</xdr:rowOff>
    </xdr:to>
    <xdr:pic>
      <xdr:nvPicPr>
        <xdr:cNvPr id="8" name="Picture 7">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00" y="28575"/>
          <a:ext cx="2268000" cy="56449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1</xdr:row>
      <xdr:rowOff>0</xdr:rowOff>
    </xdr:to>
    <xdr:pic>
      <xdr:nvPicPr>
        <xdr:cNvPr id="82537" name="Picture 8" descr="logo">
          <a:extLst>
            <a:ext uri="{FF2B5EF4-FFF2-40B4-BE49-F238E27FC236}">
              <a16:creationId xmlns:a16="http://schemas.microsoft.com/office/drawing/2014/main" id="{00000000-0008-0000-1200-000069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8" name="Picture 8" descr="logo">
          <a:extLst>
            <a:ext uri="{FF2B5EF4-FFF2-40B4-BE49-F238E27FC236}">
              <a16:creationId xmlns:a16="http://schemas.microsoft.com/office/drawing/2014/main" id="{00000000-0008-0000-1200-00006A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9" name="Picture 8" descr="logo">
          <a:extLst>
            <a:ext uri="{FF2B5EF4-FFF2-40B4-BE49-F238E27FC236}">
              <a16:creationId xmlns:a16="http://schemas.microsoft.com/office/drawing/2014/main" id="{00000000-0008-0000-1200-00006B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0</xdr:row>
      <xdr:rowOff>28575</xdr:rowOff>
    </xdr:from>
    <xdr:to>
      <xdr:col>6</xdr:col>
      <xdr:colOff>1696500</xdr:colOff>
      <xdr:row>0</xdr:row>
      <xdr:rowOff>593068</xdr:rowOff>
    </xdr:to>
    <xdr:pic>
      <xdr:nvPicPr>
        <xdr:cNvPr id="7" name="Picture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1625" y="28575"/>
          <a:ext cx="2268000" cy="564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493395</xdr:colOff>
      <xdr:row>3</xdr:row>
      <xdr:rowOff>200026</xdr:rowOff>
    </xdr:from>
    <xdr:to>
      <xdr:col>2</xdr:col>
      <xdr:colOff>2855595</xdr:colOff>
      <xdr:row>3</xdr:row>
      <xdr:rowOff>2579370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7795" y="1885951"/>
          <a:ext cx="6000750" cy="2379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695325</xdr:colOff>
      <xdr:row>1</xdr:row>
      <xdr:rowOff>66675</xdr:rowOff>
    </xdr:from>
    <xdr:ext cx="0" cy="123825"/>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2476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790575</xdr:colOff>
      <xdr:row>1</xdr:row>
      <xdr:rowOff>0</xdr:rowOff>
    </xdr:from>
    <xdr:ext cx="0" cy="857250"/>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180975"/>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2781300</xdr:colOff>
      <xdr:row>0</xdr:row>
      <xdr:rowOff>28576</xdr:rowOff>
    </xdr:from>
    <xdr:to>
      <xdr:col>2</xdr:col>
      <xdr:colOff>828675</xdr:colOff>
      <xdr:row>1</xdr:row>
      <xdr:rowOff>180587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95700" y="28576"/>
          <a:ext cx="1685925" cy="9997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1</xdr:col>
      <xdr:colOff>762000</xdr:colOff>
      <xdr:row>0</xdr:row>
      <xdr:rowOff>2076450</xdr:rowOff>
    </xdr:to>
    <xdr:pic>
      <xdr:nvPicPr>
        <xdr:cNvPr id="28299" name="Picture 1">
          <a:extLst>
            <a:ext uri="{FF2B5EF4-FFF2-40B4-BE49-F238E27FC236}">
              <a16:creationId xmlns:a16="http://schemas.microsoft.com/office/drawing/2014/main" id="{00000000-0008-0000-1300-00008B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4981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0</xdr:colOff>
      <xdr:row>0</xdr:row>
      <xdr:rowOff>38100</xdr:rowOff>
    </xdr:from>
    <xdr:to>
      <xdr:col>10</xdr:col>
      <xdr:colOff>1686975</xdr:colOff>
      <xdr:row>0</xdr:row>
      <xdr:rowOff>602593</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38100"/>
          <a:ext cx="2268000" cy="56449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7203" name="Picture 8" descr="logo">
          <a:extLst>
            <a:ext uri="{FF2B5EF4-FFF2-40B4-BE49-F238E27FC236}">
              <a16:creationId xmlns:a16="http://schemas.microsoft.com/office/drawing/2014/main" id="{00000000-0008-0000-1500-000033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209550</xdr:colOff>
      <xdr:row>0</xdr:row>
      <xdr:rowOff>28575</xdr:rowOff>
    </xdr:from>
    <xdr:to>
      <xdr:col>7</xdr:col>
      <xdr:colOff>1696500</xdr:colOff>
      <xdr:row>0</xdr:row>
      <xdr:rowOff>593068</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9300" y="28575"/>
          <a:ext cx="2268000" cy="56449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8227" name="Picture 8" descr="logo">
          <a:extLst>
            <a:ext uri="{FF2B5EF4-FFF2-40B4-BE49-F238E27FC236}">
              <a16:creationId xmlns:a16="http://schemas.microsoft.com/office/drawing/2014/main" id="{00000000-0008-0000-1600-000033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142875</xdr:colOff>
      <xdr:row>0</xdr:row>
      <xdr:rowOff>28575</xdr:rowOff>
    </xdr:from>
    <xdr:to>
      <xdr:col>7</xdr:col>
      <xdr:colOff>1696500</xdr:colOff>
      <xdr:row>0</xdr:row>
      <xdr:rowOff>593068</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0" y="28575"/>
          <a:ext cx="2268000" cy="5644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72569" name="Picture 8" descr="logo">
          <a:extLst>
            <a:ext uri="{FF2B5EF4-FFF2-40B4-BE49-F238E27FC236}">
              <a16:creationId xmlns:a16="http://schemas.microsoft.com/office/drawing/2014/main" id="{00000000-0008-0000-1700-000079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0" name="Picture 8" descr="logo">
          <a:extLst>
            <a:ext uri="{FF2B5EF4-FFF2-40B4-BE49-F238E27FC236}">
              <a16:creationId xmlns:a16="http://schemas.microsoft.com/office/drawing/2014/main" id="{00000000-0008-0000-1700-00007A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1" name="Picture 8" descr="logo">
          <a:extLst>
            <a:ext uri="{FF2B5EF4-FFF2-40B4-BE49-F238E27FC236}">
              <a16:creationId xmlns:a16="http://schemas.microsoft.com/office/drawing/2014/main" id="{00000000-0008-0000-1700-00007B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2628900</xdr:colOff>
      <xdr:row>1</xdr:row>
      <xdr:rowOff>0</xdr:rowOff>
    </xdr:from>
    <xdr:to>
      <xdr:col>5</xdr:col>
      <xdr:colOff>2628900</xdr:colOff>
      <xdr:row>4</xdr:row>
      <xdr:rowOff>95250</xdr:rowOff>
    </xdr:to>
    <xdr:pic>
      <xdr:nvPicPr>
        <xdr:cNvPr id="72572" name="Picture 8" descr="logo">
          <a:extLst>
            <a:ext uri="{FF2B5EF4-FFF2-40B4-BE49-F238E27FC236}">
              <a16:creationId xmlns:a16="http://schemas.microsoft.com/office/drawing/2014/main" id="{00000000-0008-0000-1700-00007C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858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762000</xdr:colOff>
      <xdr:row>0</xdr:row>
      <xdr:rowOff>28575</xdr:rowOff>
    </xdr:from>
    <xdr:to>
      <xdr:col>5</xdr:col>
      <xdr:colOff>3030000</xdr:colOff>
      <xdr:row>0</xdr:row>
      <xdr:rowOff>593068</xdr:rowOff>
    </xdr:to>
    <xdr:pic>
      <xdr:nvPicPr>
        <xdr:cNvPr id="8" name="Picture 7">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0" y="28575"/>
          <a:ext cx="2268000" cy="56449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5579" name="Picture 8" descr="logo">
          <a:extLst>
            <a:ext uri="{FF2B5EF4-FFF2-40B4-BE49-F238E27FC236}">
              <a16:creationId xmlns:a16="http://schemas.microsoft.com/office/drawing/2014/main" id="{00000000-0008-0000-1800-00004B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5580" name="Picture 8" descr="logo">
          <a:extLst>
            <a:ext uri="{FF2B5EF4-FFF2-40B4-BE49-F238E27FC236}">
              <a16:creationId xmlns:a16="http://schemas.microsoft.com/office/drawing/2014/main" id="{00000000-0008-0000-1800-00004C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5581" name="Picture 8" descr="logo">
          <a:extLst>
            <a:ext uri="{FF2B5EF4-FFF2-40B4-BE49-F238E27FC236}">
              <a16:creationId xmlns:a16="http://schemas.microsoft.com/office/drawing/2014/main" id="{00000000-0008-0000-1800-00004D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200025</xdr:colOff>
      <xdr:row>0</xdr:row>
      <xdr:rowOff>38100</xdr:rowOff>
    </xdr:from>
    <xdr:to>
      <xdr:col>9</xdr:col>
      <xdr:colOff>1686975</xdr:colOff>
      <xdr:row>0</xdr:row>
      <xdr:rowOff>602593</xdr:rowOff>
    </xdr:to>
    <xdr:pic>
      <xdr:nvPicPr>
        <xdr:cNvPr id="7" name="Picture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875" y="38100"/>
          <a:ext cx="2268000" cy="5644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71623" name="Picture 8" descr="logo">
          <a:extLst>
            <a:ext uri="{FF2B5EF4-FFF2-40B4-BE49-F238E27FC236}">
              <a16:creationId xmlns:a16="http://schemas.microsoft.com/office/drawing/2014/main" id="{00000000-0008-0000-1900-0000C7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71624" name="Picture 8" descr="logo">
          <a:extLst>
            <a:ext uri="{FF2B5EF4-FFF2-40B4-BE49-F238E27FC236}">
              <a16:creationId xmlns:a16="http://schemas.microsoft.com/office/drawing/2014/main" id="{00000000-0008-0000-1900-0000C8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9525</xdr:colOff>
      <xdr:row>0</xdr:row>
      <xdr:rowOff>609600</xdr:rowOff>
    </xdr:to>
    <xdr:pic>
      <xdr:nvPicPr>
        <xdr:cNvPr id="71625" name="Picture 8" descr="logo">
          <a:extLst>
            <a:ext uri="{FF2B5EF4-FFF2-40B4-BE49-F238E27FC236}">
              <a16:creationId xmlns:a16="http://schemas.microsoft.com/office/drawing/2014/main" id="{00000000-0008-0000-1900-0000C917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9525</xdr:colOff>
      <xdr:row>0</xdr:row>
      <xdr:rowOff>609600</xdr:rowOff>
    </xdr:to>
    <xdr:pic>
      <xdr:nvPicPr>
        <xdr:cNvPr id="71626" name="Picture 8" descr="logo">
          <a:extLst>
            <a:ext uri="{FF2B5EF4-FFF2-40B4-BE49-F238E27FC236}">
              <a16:creationId xmlns:a16="http://schemas.microsoft.com/office/drawing/2014/main" id="{00000000-0008-0000-1900-0000CA17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70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419100</xdr:colOff>
      <xdr:row>0</xdr:row>
      <xdr:rowOff>28575</xdr:rowOff>
    </xdr:from>
    <xdr:to>
      <xdr:col>17</xdr:col>
      <xdr:colOff>1220250</xdr:colOff>
      <xdr:row>0</xdr:row>
      <xdr:rowOff>593068</xdr:rowOff>
    </xdr:to>
    <xdr:pic>
      <xdr:nvPicPr>
        <xdr:cNvPr id="8" name="Picture 7">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06125" y="28575"/>
          <a:ext cx="2268000" cy="5644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1</xdr:row>
      <xdr:rowOff>9525</xdr:rowOff>
    </xdr:to>
    <xdr:pic>
      <xdr:nvPicPr>
        <xdr:cNvPr id="88345" name="Picture 8" descr="logo">
          <a:extLst>
            <a:ext uri="{FF2B5EF4-FFF2-40B4-BE49-F238E27FC236}">
              <a16:creationId xmlns:a16="http://schemas.microsoft.com/office/drawing/2014/main" id="{00000000-0008-0000-1A00-000019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1</xdr:row>
      <xdr:rowOff>0</xdr:rowOff>
    </xdr:to>
    <xdr:pic>
      <xdr:nvPicPr>
        <xdr:cNvPr id="88346" name="Picture 8" descr="logo">
          <a:extLst>
            <a:ext uri="{FF2B5EF4-FFF2-40B4-BE49-F238E27FC236}">
              <a16:creationId xmlns:a16="http://schemas.microsoft.com/office/drawing/2014/main" id="{00000000-0008-0000-1A00-00001A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0</xdr:row>
      <xdr:rowOff>28575</xdr:rowOff>
    </xdr:from>
    <xdr:to>
      <xdr:col>5</xdr:col>
      <xdr:colOff>3010950</xdr:colOff>
      <xdr:row>0</xdr:row>
      <xdr:rowOff>593068</xdr:rowOff>
    </xdr:to>
    <xdr:pic>
      <xdr:nvPicPr>
        <xdr:cNvPr id="6" name="Picture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5150" y="28575"/>
          <a:ext cx="2268000" cy="56449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9596" name="Picture 8" descr="logo">
          <a:extLst>
            <a:ext uri="{FF2B5EF4-FFF2-40B4-BE49-F238E27FC236}">
              <a16:creationId xmlns:a16="http://schemas.microsoft.com/office/drawing/2014/main" id="{00000000-0008-0000-1B00-0000FC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9597" name="Picture 8" descr="logo">
          <a:extLst>
            <a:ext uri="{FF2B5EF4-FFF2-40B4-BE49-F238E27FC236}">
              <a16:creationId xmlns:a16="http://schemas.microsoft.com/office/drawing/2014/main" id="{00000000-0008-0000-1B00-0000FD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9598" name="Picture 8" descr="logo">
          <a:extLst>
            <a:ext uri="{FF2B5EF4-FFF2-40B4-BE49-F238E27FC236}">
              <a16:creationId xmlns:a16="http://schemas.microsoft.com/office/drawing/2014/main" id="{00000000-0008-0000-1B00-0000FE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609600</xdr:rowOff>
    </xdr:to>
    <xdr:pic>
      <xdr:nvPicPr>
        <xdr:cNvPr id="89600" name="Picture 8" descr="logo">
          <a:extLst>
            <a:ext uri="{FF2B5EF4-FFF2-40B4-BE49-F238E27FC236}">
              <a16:creationId xmlns:a16="http://schemas.microsoft.com/office/drawing/2014/main" id="{00000000-0008-0000-1B00-0000005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381000</xdr:colOff>
      <xdr:row>0</xdr:row>
      <xdr:rowOff>28575</xdr:rowOff>
    </xdr:from>
    <xdr:to>
      <xdr:col>13</xdr:col>
      <xdr:colOff>1220250</xdr:colOff>
      <xdr:row>0</xdr:row>
      <xdr:rowOff>593068</xdr:rowOff>
    </xdr:to>
    <xdr:pic>
      <xdr:nvPicPr>
        <xdr:cNvPr id="9" name="Picture 8">
          <a:extLst>
            <a:ext uri="{FF2B5EF4-FFF2-40B4-BE49-F238E27FC236}">
              <a16:creationId xmlns:a16="http://schemas.microsoft.com/office/drawing/2014/main" id="{00000000-0008-0000-1B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28575"/>
          <a:ext cx="2268000" cy="56449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6569" name="Picture 8" descr="logo">
          <a:extLst>
            <a:ext uri="{FF2B5EF4-FFF2-40B4-BE49-F238E27FC236}">
              <a16:creationId xmlns:a16="http://schemas.microsoft.com/office/drawing/2014/main" id="{00000000-0008-0000-1C00-000029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0" name="Picture 8" descr="logo">
          <a:extLst>
            <a:ext uri="{FF2B5EF4-FFF2-40B4-BE49-F238E27FC236}">
              <a16:creationId xmlns:a16="http://schemas.microsoft.com/office/drawing/2014/main" id="{00000000-0008-0000-1C00-00002A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1" name="Picture 8" descr="logo">
          <a:extLst>
            <a:ext uri="{FF2B5EF4-FFF2-40B4-BE49-F238E27FC236}">
              <a16:creationId xmlns:a16="http://schemas.microsoft.com/office/drawing/2014/main" id="{00000000-0008-0000-1C00-00002B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762000</xdr:colOff>
      <xdr:row>0</xdr:row>
      <xdr:rowOff>28575</xdr:rowOff>
    </xdr:from>
    <xdr:to>
      <xdr:col>5</xdr:col>
      <xdr:colOff>3030000</xdr:colOff>
      <xdr:row>0</xdr:row>
      <xdr:rowOff>593068</xdr:rowOff>
    </xdr:to>
    <xdr:pic>
      <xdr:nvPicPr>
        <xdr:cNvPr id="7" name="Picture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0" y="28575"/>
          <a:ext cx="2268000" cy="564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75104" name="Picture 8" descr="logo">
          <a:extLst>
            <a:ext uri="{FF2B5EF4-FFF2-40B4-BE49-F238E27FC236}">
              <a16:creationId xmlns:a16="http://schemas.microsoft.com/office/drawing/2014/main" id="{00000000-0008-0000-0200-0000602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2721429</xdr:colOff>
      <xdr:row>0</xdr:row>
      <xdr:rowOff>40821</xdr:rowOff>
    </xdr:from>
    <xdr:to>
      <xdr:col>3</xdr:col>
      <xdr:colOff>706212</xdr:colOff>
      <xdr:row>0</xdr:row>
      <xdr:rowOff>1040557</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33108" y="40821"/>
          <a:ext cx="1685925" cy="9997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95388" name="Picture 8" descr="logo">
          <a:extLst>
            <a:ext uri="{FF2B5EF4-FFF2-40B4-BE49-F238E27FC236}">
              <a16:creationId xmlns:a16="http://schemas.microsoft.com/office/drawing/2014/main" id="{00000000-0008-0000-1D00-00009C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95389" name="Picture 8" descr="logo">
          <a:extLst>
            <a:ext uri="{FF2B5EF4-FFF2-40B4-BE49-F238E27FC236}">
              <a16:creationId xmlns:a16="http://schemas.microsoft.com/office/drawing/2014/main" id="{00000000-0008-0000-1D00-00009D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0</xdr:row>
      <xdr:rowOff>47625</xdr:rowOff>
    </xdr:from>
    <xdr:to>
      <xdr:col>5</xdr:col>
      <xdr:colOff>3010950</xdr:colOff>
      <xdr:row>0</xdr:row>
      <xdr:rowOff>612118</xdr:rowOff>
    </xdr:to>
    <xdr:pic>
      <xdr:nvPicPr>
        <xdr:cNvPr id="6" name="Picture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5150" y="47625"/>
          <a:ext cx="2268000" cy="56449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7467" name="Picture 8" descr="logo">
          <a:extLst>
            <a:ext uri="{FF2B5EF4-FFF2-40B4-BE49-F238E27FC236}">
              <a16:creationId xmlns:a16="http://schemas.microsoft.com/office/drawing/2014/main" id="{00000000-0008-0000-1E00-0000BB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68" name="Picture 8" descr="logo">
          <a:extLst>
            <a:ext uri="{FF2B5EF4-FFF2-40B4-BE49-F238E27FC236}">
              <a16:creationId xmlns:a16="http://schemas.microsoft.com/office/drawing/2014/main" id="{00000000-0008-0000-1E00-0000BC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7469" name="Picture 8" descr="logo">
          <a:extLst>
            <a:ext uri="{FF2B5EF4-FFF2-40B4-BE49-F238E27FC236}">
              <a16:creationId xmlns:a16="http://schemas.microsoft.com/office/drawing/2014/main" id="{00000000-0008-0000-1E00-0000BD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70" name="Picture 8" descr="logo">
          <a:extLst>
            <a:ext uri="{FF2B5EF4-FFF2-40B4-BE49-F238E27FC236}">
              <a16:creationId xmlns:a16="http://schemas.microsoft.com/office/drawing/2014/main" id="{00000000-0008-0000-1E00-0000BE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0</xdr:row>
      <xdr:rowOff>38100</xdr:rowOff>
    </xdr:from>
    <xdr:to>
      <xdr:col>6</xdr:col>
      <xdr:colOff>2687100</xdr:colOff>
      <xdr:row>0</xdr:row>
      <xdr:rowOff>602593</xdr:rowOff>
    </xdr:to>
    <xdr:pic>
      <xdr:nvPicPr>
        <xdr:cNvPr id="8" name="Picture 7">
          <a:extLst>
            <a:ext uri="{FF2B5EF4-FFF2-40B4-BE49-F238E27FC236}">
              <a16:creationId xmlns:a16="http://schemas.microsoft.com/office/drawing/2014/main" id="{00000000-0008-0000-1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72350" y="38100"/>
          <a:ext cx="2268000" cy="56449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1</xdr:row>
      <xdr:rowOff>0</xdr:rowOff>
    </xdr:to>
    <xdr:pic>
      <xdr:nvPicPr>
        <xdr:cNvPr id="87569" name="Picture 8" descr="logo">
          <a:extLst>
            <a:ext uri="{FF2B5EF4-FFF2-40B4-BE49-F238E27FC236}">
              <a16:creationId xmlns:a16="http://schemas.microsoft.com/office/drawing/2014/main" id="{00000000-0008-0000-1F00-000011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0" name="Picture 8" descr="logo">
          <a:extLst>
            <a:ext uri="{FF2B5EF4-FFF2-40B4-BE49-F238E27FC236}">
              <a16:creationId xmlns:a16="http://schemas.microsoft.com/office/drawing/2014/main" id="{00000000-0008-0000-1F00-000012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1" name="Picture 8" descr="logo">
          <a:extLst>
            <a:ext uri="{FF2B5EF4-FFF2-40B4-BE49-F238E27FC236}">
              <a16:creationId xmlns:a16="http://schemas.microsoft.com/office/drawing/2014/main" id="{00000000-0008-0000-1F00-000013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266700</xdr:colOff>
      <xdr:row>0</xdr:row>
      <xdr:rowOff>28575</xdr:rowOff>
    </xdr:from>
    <xdr:to>
      <xdr:col>6</xdr:col>
      <xdr:colOff>1686975</xdr:colOff>
      <xdr:row>0</xdr:row>
      <xdr:rowOff>593068</xdr:rowOff>
    </xdr:to>
    <xdr:pic>
      <xdr:nvPicPr>
        <xdr:cNvPr id="7" name="Picture 6">
          <a:extLst>
            <a:ext uri="{FF2B5EF4-FFF2-40B4-BE49-F238E27FC236}">
              <a16:creationId xmlns:a16="http://schemas.microsoft.com/office/drawing/2014/main" id="{00000000-0008-0000-1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72100" y="28575"/>
          <a:ext cx="2268000" cy="564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2524125</xdr:colOff>
      <xdr:row>0</xdr:row>
      <xdr:rowOff>9525</xdr:rowOff>
    </xdr:from>
    <xdr:to>
      <xdr:col>4</xdr:col>
      <xdr:colOff>410625</xdr:colOff>
      <xdr:row>1</xdr:row>
      <xdr:rowOff>85862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9525"/>
          <a:ext cx="2268000" cy="5621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7151" name="Picture 8" descr="logo">
          <a:extLst>
            <a:ext uri="{FF2B5EF4-FFF2-40B4-BE49-F238E27FC236}">
              <a16:creationId xmlns:a16="http://schemas.microsoft.com/office/drawing/2014/main" id="{00000000-0008-0000-0400-00005F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3170465</xdr:colOff>
      <xdr:row>0</xdr:row>
      <xdr:rowOff>40821</xdr:rowOff>
    </xdr:from>
    <xdr:to>
      <xdr:col>3</xdr:col>
      <xdr:colOff>624568</xdr:colOff>
      <xdr:row>1</xdr:row>
      <xdr:rowOff>6414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2322" y="40821"/>
          <a:ext cx="1685925" cy="999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8175" name="Picture 8" descr="logo">
          <a:extLst>
            <a:ext uri="{FF2B5EF4-FFF2-40B4-BE49-F238E27FC236}">
              <a16:creationId xmlns:a16="http://schemas.microsoft.com/office/drawing/2014/main" id="{00000000-0008-0000-0500-00005F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2694214</xdr:colOff>
      <xdr:row>0</xdr:row>
      <xdr:rowOff>40821</xdr:rowOff>
    </xdr:from>
    <xdr:to>
      <xdr:col>3</xdr:col>
      <xdr:colOff>684439</xdr:colOff>
      <xdr:row>0</xdr:row>
      <xdr:rowOff>1037836</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6071" y="40821"/>
          <a:ext cx="1691368" cy="9970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9199" name="Picture 8" descr="logo">
          <a:extLst>
            <a:ext uri="{FF2B5EF4-FFF2-40B4-BE49-F238E27FC236}">
              <a16:creationId xmlns:a16="http://schemas.microsoft.com/office/drawing/2014/main" id="{00000000-0008-0000-0600-00005F3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2680608</xdr:colOff>
      <xdr:row>0</xdr:row>
      <xdr:rowOff>40821</xdr:rowOff>
    </xdr:from>
    <xdr:to>
      <xdr:col>3</xdr:col>
      <xdr:colOff>665390</xdr:colOff>
      <xdr:row>0</xdr:row>
      <xdr:rowOff>1040557</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2465" y="40821"/>
          <a:ext cx="1685925" cy="999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xdr:col>
      <xdr:colOff>4219575</xdr:colOff>
      <xdr:row>0</xdr:row>
      <xdr:rowOff>2295525</xdr:rowOff>
    </xdr:to>
    <xdr:pic>
      <xdr:nvPicPr>
        <xdr:cNvPr id="29322" name="Picture 1">
          <a:extLst>
            <a:ext uri="{FF2B5EF4-FFF2-40B4-BE49-F238E27FC236}">
              <a16:creationId xmlns:a16="http://schemas.microsoft.com/office/drawing/2014/main" id="{00000000-0008-0000-0700-00008A7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49815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10</xdr:col>
      <xdr:colOff>1686975</xdr:colOff>
      <xdr:row>0</xdr:row>
      <xdr:rowOff>593068</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28575"/>
          <a:ext cx="2268000" cy="5644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1"/>
  <sheetViews>
    <sheetView tabSelected="1" view="pageBreakPreview" topLeftCell="A4" zoomScaleNormal="100" zoomScaleSheetLayoutView="100" workbookViewId="0">
      <selection activeCell="V33" sqref="V33"/>
    </sheetView>
  </sheetViews>
  <sheetFormatPr defaultRowHeight="12.75"/>
  <cols>
    <col min="15" max="15" width="3.140625" customWidth="1"/>
    <col min="16" max="16" width="6.85546875" customWidth="1"/>
  </cols>
  <sheetData>
    <row r="1" spans="1:1" ht="25.5">
      <c r="A1" s="337" t="s">
        <v>779</v>
      </c>
    </row>
    <row r="41" ht="11.25" customHeight="1"/>
  </sheetData>
  <printOptions horizontalCentered="1" verticalCentered="1"/>
  <pageMargins left="0" right="0" top="0" bottom="0" header="0.31496062992125984" footer="0.31496062992125984"/>
  <pageSetup paperSize="9" orientation="landscape" r:id="rId1"/>
  <rowBreaks count="1" manualBreakCount="1">
    <brk id="41"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L16"/>
  <sheetViews>
    <sheetView tabSelected="1" view="pageBreakPreview" zoomScaleNormal="100" zoomScaleSheetLayoutView="100" workbookViewId="0">
      <selection activeCell="V33" sqref="V33"/>
    </sheetView>
  </sheetViews>
  <sheetFormatPr defaultRowHeight="12.75"/>
  <cols>
    <col min="1" max="1" width="25.7109375" customWidth="1"/>
    <col min="2" max="10" width="8.7109375" customWidth="1"/>
    <col min="11" max="11" width="25.7109375" customWidth="1"/>
  </cols>
  <sheetData>
    <row r="1" spans="1:12" s="15" customFormat="1" ht="54" customHeight="1">
      <c r="A1" s="390"/>
      <c r="B1" s="390"/>
      <c r="C1" s="390"/>
      <c r="D1" s="390"/>
      <c r="E1" s="390"/>
      <c r="F1" s="390"/>
      <c r="G1" s="390"/>
      <c r="H1" s="390"/>
      <c r="I1" s="390"/>
      <c r="J1" s="390"/>
      <c r="K1" s="390"/>
    </row>
    <row r="2" spans="1:12" s="33" customFormat="1" ht="20.25">
      <c r="A2" s="438" t="s">
        <v>366</v>
      </c>
      <c r="B2" s="438"/>
      <c r="C2" s="438"/>
      <c r="D2" s="438"/>
      <c r="E2" s="438"/>
      <c r="F2" s="438"/>
      <c r="G2" s="438"/>
      <c r="H2" s="438"/>
      <c r="I2" s="438"/>
      <c r="J2" s="438"/>
      <c r="K2" s="438"/>
      <c r="L2" s="105"/>
    </row>
    <row r="3" spans="1:12" s="33" customFormat="1" ht="20.25">
      <c r="A3" s="438" t="s">
        <v>0</v>
      </c>
      <c r="B3" s="438"/>
      <c r="C3" s="438"/>
      <c r="D3" s="438"/>
      <c r="E3" s="438"/>
      <c r="F3" s="438"/>
      <c r="G3" s="438"/>
      <c r="H3" s="438"/>
      <c r="I3" s="438"/>
      <c r="J3" s="438"/>
      <c r="K3" s="438"/>
      <c r="L3" s="105"/>
    </row>
    <row r="4" spans="1:12" s="33" customFormat="1" ht="15.75" customHeight="1">
      <c r="A4" s="440" t="s">
        <v>367</v>
      </c>
      <c r="B4" s="440"/>
      <c r="C4" s="440"/>
      <c r="D4" s="440"/>
      <c r="E4" s="440"/>
      <c r="F4" s="440"/>
      <c r="G4" s="440"/>
      <c r="H4" s="440"/>
      <c r="I4" s="440"/>
      <c r="J4" s="440"/>
      <c r="K4" s="440"/>
      <c r="L4" s="106"/>
    </row>
    <row r="5" spans="1:12" s="33" customFormat="1" ht="15.75" customHeight="1">
      <c r="A5" s="440" t="s">
        <v>320</v>
      </c>
      <c r="B5" s="440"/>
      <c r="C5" s="440"/>
      <c r="D5" s="440"/>
      <c r="E5" s="440"/>
      <c r="F5" s="440"/>
      <c r="G5" s="440"/>
      <c r="H5" s="440"/>
      <c r="I5" s="440"/>
      <c r="J5" s="440"/>
      <c r="K5" s="440"/>
      <c r="L5" s="106"/>
    </row>
    <row r="6" spans="1:12" s="33" customFormat="1" ht="15.75" customHeight="1">
      <c r="A6" s="440" t="s">
        <v>797</v>
      </c>
      <c r="B6" s="440"/>
      <c r="C6" s="440"/>
      <c r="D6" s="440"/>
      <c r="E6" s="440"/>
      <c r="F6" s="440"/>
      <c r="G6" s="440"/>
      <c r="H6" s="440"/>
      <c r="I6" s="440"/>
      <c r="J6" s="440"/>
      <c r="K6" s="440"/>
      <c r="L6" s="106"/>
    </row>
    <row r="7" spans="1:12" s="33" customFormat="1" ht="18">
      <c r="A7" s="431" t="s">
        <v>283</v>
      </c>
      <c r="B7" s="431"/>
      <c r="K7" s="35" t="s">
        <v>16</v>
      </c>
      <c r="L7" s="120"/>
    </row>
    <row r="8" spans="1:12" s="17" customFormat="1" ht="15.75" customHeight="1">
      <c r="A8" s="435" t="s">
        <v>92</v>
      </c>
      <c r="B8" s="439" t="s">
        <v>1</v>
      </c>
      <c r="C8" s="439"/>
      <c r="D8" s="439"/>
      <c r="E8" s="439" t="s">
        <v>2</v>
      </c>
      <c r="F8" s="439"/>
      <c r="G8" s="439"/>
      <c r="H8" s="439" t="s">
        <v>3</v>
      </c>
      <c r="I8" s="439"/>
      <c r="J8" s="439"/>
      <c r="K8" s="432" t="s">
        <v>68</v>
      </c>
    </row>
    <row r="9" spans="1:12" s="17" customFormat="1" ht="12.75" customHeight="1">
      <c r="A9" s="436"/>
      <c r="B9" s="430" t="s">
        <v>4</v>
      </c>
      <c r="C9" s="430"/>
      <c r="D9" s="430"/>
      <c r="E9" s="430" t="s">
        <v>5</v>
      </c>
      <c r="F9" s="430"/>
      <c r="G9" s="430"/>
      <c r="H9" s="430" t="s">
        <v>6</v>
      </c>
      <c r="I9" s="430"/>
      <c r="J9" s="430"/>
      <c r="K9" s="433"/>
    </row>
    <row r="10" spans="1:12" s="17" customFormat="1" ht="15.75" customHeight="1">
      <c r="A10" s="436"/>
      <c r="B10" s="173" t="s">
        <v>1</v>
      </c>
      <c r="C10" s="173" t="s">
        <v>7</v>
      </c>
      <c r="D10" s="173" t="s">
        <v>8</v>
      </c>
      <c r="E10" s="173" t="s">
        <v>1</v>
      </c>
      <c r="F10" s="173" t="s">
        <v>7</v>
      </c>
      <c r="G10" s="173" t="s">
        <v>8</v>
      </c>
      <c r="H10" s="173" t="s">
        <v>1</v>
      </c>
      <c r="I10" s="173" t="s">
        <v>7</v>
      </c>
      <c r="J10" s="173" t="s">
        <v>8</v>
      </c>
      <c r="K10" s="433"/>
    </row>
    <row r="11" spans="1:12" s="17" customFormat="1" ht="16.5" customHeight="1">
      <c r="A11" s="437"/>
      <c r="B11" s="175" t="s">
        <v>4</v>
      </c>
      <c r="C11" s="175" t="s">
        <v>9</v>
      </c>
      <c r="D11" s="175" t="s">
        <v>10</v>
      </c>
      <c r="E11" s="175" t="s">
        <v>4</v>
      </c>
      <c r="F11" s="175" t="s">
        <v>9</v>
      </c>
      <c r="G11" s="175" t="s">
        <v>10</v>
      </c>
      <c r="H11" s="175" t="s">
        <v>4</v>
      </c>
      <c r="I11" s="175" t="s">
        <v>9</v>
      </c>
      <c r="J11" s="175" t="s">
        <v>10</v>
      </c>
      <c r="K11" s="434"/>
    </row>
    <row r="12" spans="1:12" ht="35.1" customHeight="1" thickBot="1">
      <c r="A12" s="20" t="s">
        <v>6</v>
      </c>
      <c r="B12" s="252">
        <f>SUM(C12:D12)</f>
        <v>9230</v>
      </c>
      <c r="C12" s="252">
        <f t="shared" ref="C12:D15" si="0">I12+F12</f>
        <v>3102</v>
      </c>
      <c r="D12" s="252">
        <f t="shared" si="0"/>
        <v>6128</v>
      </c>
      <c r="E12" s="252">
        <f>SUM(F12:G12)</f>
        <v>5766</v>
      </c>
      <c r="F12" s="291">
        <v>1121</v>
      </c>
      <c r="G12" s="291">
        <v>4645</v>
      </c>
      <c r="H12" s="252">
        <f>SUM(I12:J12)</f>
        <v>3464</v>
      </c>
      <c r="I12" s="26">
        <v>1981</v>
      </c>
      <c r="J12" s="26">
        <v>1483</v>
      </c>
      <c r="K12" s="21" t="s">
        <v>11</v>
      </c>
    </row>
    <row r="13" spans="1:12" ht="35.1" customHeight="1" thickBot="1">
      <c r="A13" s="24" t="s">
        <v>12</v>
      </c>
      <c r="B13" s="253">
        <f>SUM(C13:D13)</f>
        <v>116</v>
      </c>
      <c r="C13" s="253">
        <f t="shared" si="0"/>
        <v>57</v>
      </c>
      <c r="D13" s="253">
        <f t="shared" si="0"/>
        <v>59</v>
      </c>
      <c r="E13" s="253">
        <f>SUM(F13:G13)</f>
        <v>88</v>
      </c>
      <c r="F13" s="292">
        <v>34</v>
      </c>
      <c r="G13" s="292">
        <v>54</v>
      </c>
      <c r="H13" s="253">
        <f>SUM(I13:J13)</f>
        <v>28</v>
      </c>
      <c r="I13" s="27">
        <v>23</v>
      </c>
      <c r="J13" s="27">
        <v>5</v>
      </c>
      <c r="K13" s="25" t="s">
        <v>13</v>
      </c>
    </row>
    <row r="14" spans="1:12" ht="35.1" customHeight="1" thickBot="1">
      <c r="A14" s="22" t="s">
        <v>14</v>
      </c>
      <c r="B14" s="254">
        <f>SUM(C14:D14)</f>
        <v>376</v>
      </c>
      <c r="C14" s="252">
        <f t="shared" si="0"/>
        <v>185</v>
      </c>
      <c r="D14" s="252">
        <f t="shared" si="0"/>
        <v>191</v>
      </c>
      <c r="E14" s="254">
        <f>SUM(F14:G14)</f>
        <v>264</v>
      </c>
      <c r="F14" s="293">
        <v>108</v>
      </c>
      <c r="G14" s="293">
        <v>156</v>
      </c>
      <c r="H14" s="254">
        <f>SUM(I14:J14)</f>
        <v>112</v>
      </c>
      <c r="I14" s="28">
        <v>77</v>
      </c>
      <c r="J14" s="28">
        <v>35</v>
      </c>
      <c r="K14" s="23" t="s">
        <v>15</v>
      </c>
    </row>
    <row r="15" spans="1:12" ht="35.1" customHeight="1">
      <c r="A15" s="249" t="s">
        <v>240</v>
      </c>
      <c r="B15" s="256">
        <f>SUM(C15:D15)</f>
        <v>63</v>
      </c>
      <c r="C15" s="256">
        <f t="shared" si="0"/>
        <v>14</v>
      </c>
      <c r="D15" s="256">
        <f t="shared" si="0"/>
        <v>49</v>
      </c>
      <c r="E15" s="256">
        <f>SUM(F15:G15)</f>
        <v>55</v>
      </c>
      <c r="F15" s="370">
        <v>7</v>
      </c>
      <c r="G15" s="370">
        <v>48</v>
      </c>
      <c r="H15" s="256">
        <f>SUM(I15:J15)</f>
        <v>8</v>
      </c>
      <c r="I15" s="250">
        <v>7</v>
      </c>
      <c r="J15" s="250">
        <v>1</v>
      </c>
      <c r="K15" s="251" t="s">
        <v>411</v>
      </c>
    </row>
    <row r="16" spans="1:12" ht="40.5" customHeight="1">
      <c r="A16" s="348" t="s">
        <v>4</v>
      </c>
      <c r="B16" s="349">
        <f t="shared" ref="B16:I16" si="1">SUM(B12:B15)</f>
        <v>9785</v>
      </c>
      <c r="C16" s="349">
        <f t="shared" si="1"/>
        <v>3358</v>
      </c>
      <c r="D16" s="349">
        <f t="shared" si="1"/>
        <v>6427</v>
      </c>
      <c r="E16" s="349">
        <f t="shared" si="1"/>
        <v>6173</v>
      </c>
      <c r="F16" s="349">
        <f t="shared" si="1"/>
        <v>1270</v>
      </c>
      <c r="G16" s="349">
        <f t="shared" si="1"/>
        <v>4903</v>
      </c>
      <c r="H16" s="349">
        <f t="shared" si="1"/>
        <v>3612</v>
      </c>
      <c r="I16" s="349">
        <f t="shared" si="1"/>
        <v>2088</v>
      </c>
      <c r="J16" s="349">
        <f>SUM(J12:J15)</f>
        <v>1524</v>
      </c>
      <c r="K16" s="350" t="s">
        <v>1</v>
      </c>
    </row>
  </sheetData>
  <mergeCells count="15">
    <mergeCell ref="B9:D9"/>
    <mergeCell ref="E9:G9"/>
    <mergeCell ref="H9:J9"/>
    <mergeCell ref="A1:K1"/>
    <mergeCell ref="A7:B7"/>
    <mergeCell ref="K8:K11"/>
    <mergeCell ref="A8:A11"/>
    <mergeCell ref="A2:K2"/>
    <mergeCell ref="A3:K3"/>
    <mergeCell ref="B8:D8"/>
    <mergeCell ref="E8:G8"/>
    <mergeCell ref="H8:J8"/>
    <mergeCell ref="A4:K4"/>
    <mergeCell ref="A5:K5"/>
    <mergeCell ref="A6:K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I16"/>
  <sheetViews>
    <sheetView tabSelected="1" view="pageBreakPreview" topLeftCell="A4" zoomScaleNormal="100" zoomScaleSheetLayoutView="100" workbookViewId="0">
      <selection activeCell="V33" sqref="V33"/>
    </sheetView>
  </sheetViews>
  <sheetFormatPr defaultRowHeight="12.75"/>
  <cols>
    <col min="1" max="1" width="25.7109375" customWidth="1"/>
    <col min="2" max="7" width="11.7109375" customWidth="1"/>
    <col min="8" max="8" width="25.7109375" customWidth="1"/>
  </cols>
  <sheetData>
    <row r="1" spans="1:9" s="15" customFormat="1" ht="54" customHeight="1">
      <c r="A1" s="441"/>
      <c r="B1" s="390"/>
      <c r="C1" s="390"/>
      <c r="D1" s="390"/>
      <c r="E1" s="390"/>
      <c r="F1" s="390"/>
      <c r="G1" s="390"/>
      <c r="H1" s="390"/>
    </row>
    <row r="2" spans="1:9" s="33" customFormat="1" ht="20.25">
      <c r="A2" s="438" t="s">
        <v>368</v>
      </c>
      <c r="B2" s="438"/>
      <c r="C2" s="438"/>
      <c r="D2" s="438"/>
      <c r="E2" s="438"/>
      <c r="F2" s="438"/>
      <c r="G2" s="438"/>
      <c r="H2" s="438"/>
      <c r="I2" s="105"/>
    </row>
    <row r="3" spans="1:9" s="33" customFormat="1" ht="20.25">
      <c r="A3" s="438" t="s">
        <v>0</v>
      </c>
      <c r="B3" s="438"/>
      <c r="C3" s="438"/>
      <c r="D3" s="438"/>
      <c r="E3" s="438"/>
      <c r="F3" s="438"/>
      <c r="G3" s="438"/>
      <c r="H3" s="438"/>
      <c r="I3" s="105"/>
    </row>
    <row r="4" spans="1:9" s="33" customFormat="1" ht="33" customHeight="1">
      <c r="A4" s="440" t="s">
        <v>369</v>
      </c>
      <c r="B4" s="440"/>
      <c r="C4" s="440"/>
      <c r="D4" s="440"/>
      <c r="E4" s="440"/>
      <c r="F4" s="440"/>
      <c r="G4" s="440"/>
      <c r="H4" s="440"/>
      <c r="I4" s="106"/>
    </row>
    <row r="5" spans="1:9" s="33" customFormat="1" ht="15.75" customHeight="1">
      <c r="A5" s="440" t="s">
        <v>320</v>
      </c>
      <c r="B5" s="440"/>
      <c r="C5" s="440"/>
      <c r="D5" s="440"/>
      <c r="E5" s="440"/>
      <c r="F5" s="440"/>
      <c r="G5" s="440"/>
      <c r="H5" s="440"/>
      <c r="I5" s="106"/>
    </row>
    <row r="6" spans="1:9" s="33" customFormat="1" ht="15.75" customHeight="1">
      <c r="A6" s="440" t="s">
        <v>797</v>
      </c>
      <c r="B6" s="440"/>
      <c r="C6" s="440"/>
      <c r="D6" s="440"/>
      <c r="E6" s="440"/>
      <c r="F6" s="440"/>
      <c r="G6" s="440"/>
      <c r="H6" s="440"/>
      <c r="I6" s="106"/>
    </row>
    <row r="7" spans="1:9" s="33" customFormat="1" ht="18">
      <c r="A7" s="431" t="s">
        <v>285</v>
      </c>
      <c r="B7" s="431"/>
      <c r="H7" s="35" t="s">
        <v>284</v>
      </c>
      <c r="I7" s="120"/>
    </row>
    <row r="8" spans="1:9" s="17" customFormat="1" ht="15.75" customHeight="1">
      <c r="A8" s="442" t="s">
        <v>92</v>
      </c>
      <c r="B8" s="439" t="s">
        <v>17</v>
      </c>
      <c r="C8" s="439"/>
      <c r="D8" s="439"/>
      <c r="E8" s="439" t="s">
        <v>18</v>
      </c>
      <c r="F8" s="439"/>
      <c r="G8" s="439"/>
      <c r="H8" s="432" t="s">
        <v>68</v>
      </c>
    </row>
    <row r="9" spans="1:9" s="17" customFormat="1" ht="12.75" customHeight="1">
      <c r="A9" s="430"/>
      <c r="B9" s="436" t="s">
        <v>19</v>
      </c>
      <c r="C9" s="436"/>
      <c r="D9" s="436"/>
      <c r="E9" s="436" t="s">
        <v>20</v>
      </c>
      <c r="F9" s="436"/>
      <c r="G9" s="436"/>
      <c r="H9" s="433"/>
    </row>
    <row r="10" spans="1:9" s="17" customFormat="1" ht="15.75" customHeight="1">
      <c r="A10" s="430"/>
      <c r="B10" s="176" t="s">
        <v>1</v>
      </c>
      <c r="C10" s="176" t="s">
        <v>2</v>
      </c>
      <c r="D10" s="176" t="s">
        <v>3</v>
      </c>
      <c r="E10" s="176" t="s">
        <v>1</v>
      </c>
      <c r="F10" s="176" t="s">
        <v>2</v>
      </c>
      <c r="G10" s="176" t="s">
        <v>3</v>
      </c>
      <c r="H10" s="433"/>
    </row>
    <row r="11" spans="1:9" s="17" customFormat="1" ht="16.5" customHeight="1">
      <c r="A11" s="443"/>
      <c r="B11" s="108" t="s">
        <v>4</v>
      </c>
      <c r="C11" s="108" t="s">
        <v>5</v>
      </c>
      <c r="D11" s="108" t="s">
        <v>6</v>
      </c>
      <c r="E11" s="108" t="s">
        <v>4</v>
      </c>
      <c r="F11" s="108" t="s">
        <v>5</v>
      </c>
      <c r="G11" s="108" t="s">
        <v>6</v>
      </c>
      <c r="H11" s="434"/>
    </row>
    <row r="12" spans="1:9" ht="35.1" customHeight="1" thickBot="1">
      <c r="A12" s="20" t="s">
        <v>6</v>
      </c>
      <c r="B12" s="252">
        <f>SUM(C12:D12)</f>
        <v>4646508</v>
      </c>
      <c r="C12" s="26">
        <v>2256142</v>
      </c>
      <c r="D12" s="26">
        <v>2390366</v>
      </c>
      <c r="E12" s="252">
        <f>SUM(F12:G12)</f>
        <v>9230</v>
      </c>
      <c r="F12" s="26">
        <v>5766</v>
      </c>
      <c r="G12" s="26">
        <v>3464</v>
      </c>
      <c r="H12" s="21" t="s">
        <v>11</v>
      </c>
    </row>
    <row r="13" spans="1:9" ht="35.1" customHeight="1" thickBot="1">
      <c r="A13" s="24" t="s">
        <v>12</v>
      </c>
      <c r="B13" s="344">
        <f t="shared" ref="B13:B15" si="0">SUM(C13:D13)</f>
        <v>51547</v>
      </c>
      <c r="C13" s="27">
        <v>43205</v>
      </c>
      <c r="D13" s="27">
        <v>8342</v>
      </c>
      <c r="E13" s="253">
        <f t="shared" ref="E13:E15" si="1">SUM(F13:G13)</f>
        <v>116</v>
      </c>
      <c r="F13" s="27">
        <v>88</v>
      </c>
      <c r="G13" s="27">
        <v>28</v>
      </c>
      <c r="H13" s="25" t="s">
        <v>13</v>
      </c>
    </row>
    <row r="14" spans="1:9" ht="35.1" customHeight="1" thickBot="1">
      <c r="A14" s="22" t="s">
        <v>14</v>
      </c>
      <c r="B14" s="252">
        <f t="shared" si="0"/>
        <v>167875</v>
      </c>
      <c r="C14" s="28">
        <v>118917</v>
      </c>
      <c r="D14" s="28">
        <v>48958</v>
      </c>
      <c r="E14" s="254">
        <f t="shared" si="1"/>
        <v>376</v>
      </c>
      <c r="F14" s="28">
        <v>264</v>
      </c>
      <c r="G14" s="28">
        <v>112</v>
      </c>
      <c r="H14" s="23" t="s">
        <v>15</v>
      </c>
    </row>
    <row r="15" spans="1:9" ht="35.1" customHeight="1">
      <c r="A15" s="29" t="s">
        <v>240</v>
      </c>
      <c r="B15" s="345">
        <f t="shared" si="0"/>
        <v>12050</v>
      </c>
      <c r="C15" s="30">
        <v>11047</v>
      </c>
      <c r="D15" s="30">
        <v>1003</v>
      </c>
      <c r="E15" s="255">
        <f t="shared" si="1"/>
        <v>63</v>
      </c>
      <c r="F15" s="30">
        <v>55</v>
      </c>
      <c r="G15" s="30">
        <v>8</v>
      </c>
      <c r="H15" s="31" t="s">
        <v>411</v>
      </c>
    </row>
    <row r="16" spans="1:9" ht="40.5" customHeight="1">
      <c r="A16" s="351" t="s">
        <v>4</v>
      </c>
      <c r="B16" s="352">
        <f t="shared" ref="B16:G16" si="2">SUM(B12:B15)</f>
        <v>4877980</v>
      </c>
      <c r="C16" s="352">
        <f t="shared" si="2"/>
        <v>2429311</v>
      </c>
      <c r="D16" s="352">
        <f t="shared" si="2"/>
        <v>2448669</v>
      </c>
      <c r="E16" s="352">
        <f t="shared" si="2"/>
        <v>9785</v>
      </c>
      <c r="F16" s="352">
        <f t="shared" si="2"/>
        <v>6173</v>
      </c>
      <c r="G16" s="352">
        <f t="shared" si="2"/>
        <v>3612</v>
      </c>
      <c r="H16" s="353" t="s">
        <v>1</v>
      </c>
    </row>
  </sheetData>
  <mergeCells count="13">
    <mergeCell ref="A4:H4"/>
    <mergeCell ref="A5:H5"/>
    <mergeCell ref="A7:B7"/>
    <mergeCell ref="A1:H1"/>
    <mergeCell ref="B9:D9"/>
    <mergeCell ref="E9:G9"/>
    <mergeCell ref="A6:H6"/>
    <mergeCell ref="B8:D8"/>
    <mergeCell ref="E8:G8"/>
    <mergeCell ref="H8:H11"/>
    <mergeCell ref="A8:A11"/>
    <mergeCell ref="A2:H2"/>
    <mergeCell ref="A3:H3"/>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L20"/>
  <sheetViews>
    <sheetView tabSelected="1" view="pageBreakPreview" zoomScaleNormal="100" zoomScaleSheetLayoutView="100" workbookViewId="0">
      <selection activeCell="V33" sqref="V33"/>
    </sheetView>
  </sheetViews>
  <sheetFormatPr defaultRowHeight="12.75"/>
  <cols>
    <col min="1" max="1" width="25.7109375" customWidth="1"/>
    <col min="2" max="7" width="10.7109375" customWidth="1"/>
    <col min="8" max="8" width="25.7109375" customWidth="1"/>
  </cols>
  <sheetData>
    <row r="1" spans="1:12" s="15" customFormat="1" ht="54" customHeight="1">
      <c r="A1" s="441"/>
      <c r="B1" s="390"/>
      <c r="C1" s="390"/>
      <c r="D1" s="390"/>
      <c r="E1" s="390"/>
      <c r="F1" s="390"/>
      <c r="G1" s="390"/>
      <c r="H1" s="390"/>
    </row>
    <row r="2" spans="1:12" s="6" customFormat="1" ht="20.25">
      <c r="A2" s="438" t="s">
        <v>318</v>
      </c>
      <c r="B2" s="438"/>
      <c r="C2" s="438"/>
      <c r="D2" s="438"/>
      <c r="E2" s="438"/>
      <c r="F2" s="438"/>
      <c r="G2" s="438"/>
      <c r="H2" s="438"/>
      <c r="I2" s="12"/>
      <c r="J2" s="12"/>
      <c r="K2" s="12"/>
      <c r="L2" s="12"/>
    </row>
    <row r="3" spans="1:12" s="6" customFormat="1" ht="20.25">
      <c r="A3" s="438" t="s">
        <v>0</v>
      </c>
      <c r="B3" s="438"/>
      <c r="C3" s="438"/>
      <c r="D3" s="438"/>
      <c r="E3" s="438"/>
      <c r="F3" s="438"/>
      <c r="G3" s="438"/>
      <c r="H3" s="438"/>
      <c r="I3" s="12"/>
      <c r="J3" s="12"/>
      <c r="K3" s="12"/>
      <c r="L3" s="12"/>
    </row>
    <row r="4" spans="1:12" s="6" customFormat="1" ht="15.75" customHeight="1">
      <c r="A4" s="440" t="s">
        <v>319</v>
      </c>
      <c r="B4" s="440"/>
      <c r="C4" s="440"/>
      <c r="D4" s="440"/>
      <c r="E4" s="440"/>
      <c r="F4" s="440"/>
      <c r="G4" s="440"/>
      <c r="H4" s="440"/>
      <c r="I4" s="11"/>
      <c r="J4" s="11"/>
      <c r="K4" s="11"/>
      <c r="L4" s="11"/>
    </row>
    <row r="5" spans="1:12" s="6" customFormat="1" ht="15.75" customHeight="1">
      <c r="A5" s="440" t="s">
        <v>320</v>
      </c>
      <c r="B5" s="440"/>
      <c r="C5" s="440"/>
      <c r="D5" s="440"/>
      <c r="E5" s="440"/>
      <c r="F5" s="440"/>
      <c r="G5" s="440"/>
      <c r="H5" s="440"/>
      <c r="I5" s="11"/>
      <c r="J5" s="11"/>
      <c r="K5" s="11"/>
      <c r="L5" s="11"/>
    </row>
    <row r="6" spans="1:12" s="6" customFormat="1" ht="15.75" customHeight="1">
      <c r="A6" s="440" t="s">
        <v>797</v>
      </c>
      <c r="B6" s="440"/>
      <c r="C6" s="440"/>
      <c r="D6" s="440"/>
      <c r="E6" s="440"/>
      <c r="F6" s="440"/>
      <c r="G6" s="440"/>
      <c r="H6" s="440"/>
      <c r="I6" s="11"/>
      <c r="J6" s="11"/>
      <c r="K6" s="11"/>
      <c r="L6" s="11"/>
    </row>
    <row r="7" spans="1:12" s="6" customFormat="1" ht="18">
      <c r="A7" s="18" t="s">
        <v>287</v>
      </c>
      <c r="B7" s="33"/>
      <c r="C7" s="33"/>
      <c r="D7" s="33"/>
      <c r="E7" s="33"/>
      <c r="F7" s="33"/>
      <c r="G7" s="34"/>
      <c r="H7" s="35" t="s">
        <v>286</v>
      </c>
      <c r="J7" s="8"/>
      <c r="K7" s="9"/>
    </row>
    <row r="8" spans="1:12" ht="60" customHeight="1">
      <c r="A8" s="435" t="s">
        <v>92</v>
      </c>
      <c r="B8" s="36" t="s">
        <v>23</v>
      </c>
      <c r="C8" s="36" t="s">
        <v>24</v>
      </c>
      <c r="D8" s="36" t="s">
        <v>25</v>
      </c>
      <c r="E8" s="36" t="s">
        <v>26</v>
      </c>
      <c r="F8" s="36" t="s">
        <v>788</v>
      </c>
      <c r="G8" s="36" t="s">
        <v>27</v>
      </c>
      <c r="H8" s="432" t="s">
        <v>68</v>
      </c>
      <c r="I8" s="1"/>
    </row>
    <row r="9" spans="1:12" ht="56.25">
      <c r="A9" s="437"/>
      <c r="B9" s="37" t="s">
        <v>4</v>
      </c>
      <c r="C9" s="37" t="s">
        <v>28</v>
      </c>
      <c r="D9" s="37" t="s">
        <v>29</v>
      </c>
      <c r="E9" s="37" t="s">
        <v>30</v>
      </c>
      <c r="F9" s="37" t="s">
        <v>31</v>
      </c>
      <c r="G9" s="37" t="s">
        <v>32</v>
      </c>
      <c r="H9" s="434"/>
      <c r="I9" s="4"/>
    </row>
    <row r="10" spans="1:12" s="17" customFormat="1" ht="35.1" customHeight="1" thickBot="1">
      <c r="A10" s="38" t="s">
        <v>6</v>
      </c>
      <c r="B10" s="257">
        <f>SUM(C10:G10)</f>
        <v>450398</v>
      </c>
      <c r="C10" s="26">
        <v>370558</v>
      </c>
      <c r="D10" s="26">
        <v>44733</v>
      </c>
      <c r="E10" s="26">
        <v>32452</v>
      </c>
      <c r="F10" s="26">
        <v>1349</v>
      </c>
      <c r="G10" s="26">
        <v>1306</v>
      </c>
      <c r="H10" s="40" t="s">
        <v>11</v>
      </c>
    </row>
    <row r="11" spans="1:12" s="17" customFormat="1" ht="35.1" customHeight="1" thickTop="1" thickBot="1">
      <c r="A11" s="41" t="s">
        <v>12</v>
      </c>
      <c r="B11" s="258">
        <f>SUM(C11:G11)</f>
        <v>1996</v>
      </c>
      <c r="C11" s="27">
        <v>0</v>
      </c>
      <c r="D11" s="27">
        <v>851</v>
      </c>
      <c r="E11" s="27">
        <v>741</v>
      </c>
      <c r="F11" s="27">
        <v>230</v>
      </c>
      <c r="G11" s="27">
        <v>174</v>
      </c>
      <c r="H11" s="43" t="s">
        <v>13</v>
      </c>
    </row>
    <row r="12" spans="1:12" s="17" customFormat="1" ht="35.1" customHeight="1" thickTop="1" thickBot="1">
      <c r="A12" s="44" t="s">
        <v>14</v>
      </c>
      <c r="B12" s="259">
        <f>SUM(C12:G12)</f>
        <v>1766</v>
      </c>
      <c r="C12" s="28">
        <v>344</v>
      </c>
      <c r="D12" s="28">
        <v>548</v>
      </c>
      <c r="E12" s="28">
        <v>860</v>
      </c>
      <c r="F12" s="28">
        <v>0</v>
      </c>
      <c r="G12" s="28">
        <v>14</v>
      </c>
      <c r="H12" s="46" t="s">
        <v>15</v>
      </c>
    </row>
    <row r="13" spans="1:12" s="17" customFormat="1" ht="35.1" customHeight="1" thickTop="1">
      <c r="A13" s="47" t="s">
        <v>240</v>
      </c>
      <c r="B13" s="260">
        <f>SUM(C13:G13)</f>
        <v>432</v>
      </c>
      <c r="C13" s="30">
        <v>47</v>
      </c>
      <c r="D13" s="30">
        <v>199</v>
      </c>
      <c r="E13" s="30">
        <v>166</v>
      </c>
      <c r="F13" s="30">
        <v>0</v>
      </c>
      <c r="G13" s="30">
        <v>20</v>
      </c>
      <c r="H13" s="49" t="s">
        <v>411</v>
      </c>
    </row>
    <row r="14" spans="1:12" s="17" customFormat="1" ht="40.5" customHeight="1">
      <c r="A14" s="354" t="s">
        <v>4</v>
      </c>
      <c r="B14" s="261">
        <f>SUM(B10:B13)</f>
        <v>454592</v>
      </c>
      <c r="C14" s="261">
        <v>370949</v>
      </c>
      <c r="D14" s="261">
        <f t="shared" ref="D14:G14" si="0">SUM(D10:D13)</f>
        <v>46331</v>
      </c>
      <c r="E14" s="261">
        <f t="shared" si="0"/>
        <v>34219</v>
      </c>
      <c r="F14" s="261">
        <f t="shared" si="0"/>
        <v>1579</v>
      </c>
      <c r="G14" s="261">
        <f t="shared" si="0"/>
        <v>1514</v>
      </c>
      <c r="H14" s="355" t="s">
        <v>1</v>
      </c>
    </row>
    <row r="18" spans="2:5">
      <c r="B18" s="181"/>
      <c r="D18" s="181"/>
    </row>
    <row r="20" spans="2:5">
      <c r="E20" s="181"/>
    </row>
  </sheetData>
  <mergeCells count="8">
    <mergeCell ref="A6:H6"/>
    <mergeCell ref="A8:A9"/>
    <mergeCell ref="H8:H9"/>
    <mergeCell ref="A1:H1"/>
    <mergeCell ref="A2:H2"/>
    <mergeCell ref="A3:H3"/>
    <mergeCell ref="A4:H4"/>
    <mergeCell ref="A5:H5"/>
  </mergeCells>
  <phoneticPr fontId="0" type="noConversion"/>
  <printOptions horizontalCentered="1" verticalCentered="1"/>
  <pageMargins left="0.74803149606299202" right="0.74803149606299202" top="0" bottom="0" header="0.511811023622047" footer="0.511811023622047"/>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K32"/>
  <sheetViews>
    <sheetView tabSelected="1" view="pageBreakPreview" zoomScaleNormal="100" zoomScaleSheetLayoutView="100" workbookViewId="0">
      <selection activeCell="V33" sqref="V33"/>
    </sheetView>
  </sheetViews>
  <sheetFormatPr defaultRowHeight="12.75"/>
  <cols>
    <col min="1" max="1" width="45.7109375" customWidth="1"/>
    <col min="2" max="6" width="10.7109375" customWidth="1"/>
    <col min="7" max="7" width="45.7109375" customWidth="1"/>
  </cols>
  <sheetData>
    <row r="1" spans="1:11" s="15" customFormat="1" ht="54" customHeight="1">
      <c r="A1" s="441"/>
      <c r="B1" s="390"/>
      <c r="C1" s="390"/>
      <c r="D1" s="390"/>
      <c r="E1" s="390"/>
      <c r="F1" s="390"/>
      <c r="G1" s="390"/>
    </row>
    <row r="2" spans="1:11" s="33" customFormat="1" ht="20.25">
      <c r="A2" s="438" t="s">
        <v>321</v>
      </c>
      <c r="B2" s="438"/>
      <c r="C2" s="438"/>
      <c r="D2" s="438"/>
      <c r="E2" s="438"/>
      <c r="F2" s="438"/>
      <c r="G2" s="438"/>
      <c r="H2" s="50"/>
      <c r="I2" s="50"/>
      <c r="J2" s="50"/>
      <c r="K2" s="50"/>
    </row>
    <row r="3" spans="1:11" s="33" customFormat="1" ht="20.25">
      <c r="A3" s="438" t="s">
        <v>0</v>
      </c>
      <c r="B3" s="438"/>
      <c r="C3" s="438"/>
      <c r="D3" s="438"/>
      <c r="E3" s="438"/>
      <c r="F3" s="438"/>
      <c r="G3" s="438"/>
      <c r="H3" s="50"/>
      <c r="I3" s="50"/>
      <c r="J3" s="50"/>
      <c r="K3" s="50"/>
    </row>
    <row r="4" spans="1:11" s="33" customFormat="1" ht="15.75" customHeight="1">
      <c r="A4" s="440" t="s">
        <v>322</v>
      </c>
      <c r="B4" s="440"/>
      <c r="C4" s="440"/>
      <c r="D4" s="440"/>
      <c r="E4" s="440"/>
      <c r="F4" s="440"/>
      <c r="G4" s="440"/>
      <c r="H4" s="51"/>
      <c r="I4" s="51"/>
      <c r="J4" s="51"/>
      <c r="K4" s="51"/>
    </row>
    <row r="5" spans="1:11" s="33" customFormat="1" ht="15.75" customHeight="1">
      <c r="A5" s="440" t="s">
        <v>320</v>
      </c>
      <c r="B5" s="440"/>
      <c r="C5" s="440"/>
      <c r="D5" s="440"/>
      <c r="E5" s="440"/>
      <c r="F5" s="440"/>
      <c r="G5" s="440"/>
      <c r="H5" s="51"/>
      <c r="I5" s="51"/>
      <c r="J5" s="51"/>
      <c r="K5" s="51"/>
    </row>
    <row r="6" spans="1:11" s="33" customFormat="1" ht="15.75" customHeight="1">
      <c r="A6" s="440" t="s">
        <v>797</v>
      </c>
      <c r="B6" s="440"/>
      <c r="C6" s="440"/>
      <c r="D6" s="440"/>
      <c r="E6" s="440"/>
      <c r="F6" s="440"/>
      <c r="G6" s="440"/>
      <c r="H6" s="51"/>
      <c r="I6" s="51"/>
      <c r="J6" s="51"/>
      <c r="K6" s="51"/>
    </row>
    <row r="7" spans="1:11" s="33" customFormat="1" ht="16.5">
      <c r="A7" s="18" t="s">
        <v>288</v>
      </c>
      <c r="B7" s="52"/>
      <c r="C7" s="446"/>
      <c r="D7" s="446"/>
      <c r="E7" s="54"/>
      <c r="F7" s="54"/>
      <c r="G7" s="35" t="s">
        <v>67</v>
      </c>
    </row>
    <row r="8" spans="1:11" s="17" customFormat="1" ht="17.25" customHeight="1">
      <c r="A8" s="442" t="s">
        <v>33</v>
      </c>
      <c r="B8" s="444" t="s">
        <v>323</v>
      </c>
      <c r="C8" s="445"/>
      <c r="D8" s="445"/>
      <c r="E8" s="445"/>
      <c r="F8" s="445"/>
      <c r="G8" s="432" t="s">
        <v>34</v>
      </c>
    </row>
    <row r="9" spans="1:11" s="17" customFormat="1" ht="17.25" customHeight="1">
      <c r="A9" s="430"/>
      <c r="B9" s="55" t="s">
        <v>1</v>
      </c>
      <c r="C9" s="55" t="s">
        <v>144</v>
      </c>
      <c r="D9" s="55" t="s">
        <v>15</v>
      </c>
      <c r="E9" s="55" t="s">
        <v>13</v>
      </c>
      <c r="F9" s="55" t="s">
        <v>11</v>
      </c>
      <c r="G9" s="433"/>
    </row>
    <row r="10" spans="1:11" s="17" customFormat="1" ht="17.25" customHeight="1">
      <c r="A10" s="443"/>
      <c r="B10" s="262" t="s">
        <v>4</v>
      </c>
      <c r="C10" s="175" t="s">
        <v>240</v>
      </c>
      <c r="D10" s="175" t="s">
        <v>14</v>
      </c>
      <c r="E10" s="175" t="s">
        <v>12</v>
      </c>
      <c r="F10" s="175" t="s">
        <v>6</v>
      </c>
      <c r="G10" s="434"/>
    </row>
    <row r="11" spans="1:11" s="17" customFormat="1" ht="18" customHeight="1" thickBot="1">
      <c r="A11" s="56" t="s">
        <v>35</v>
      </c>
      <c r="B11" s="257">
        <f>SUM(C11:F11)</f>
        <v>193229</v>
      </c>
      <c r="C11" s="39">
        <v>4780</v>
      </c>
      <c r="D11" s="39">
        <v>3614</v>
      </c>
      <c r="E11" s="39">
        <v>900</v>
      </c>
      <c r="F11" s="39">
        <v>183935</v>
      </c>
      <c r="G11" s="40" t="s">
        <v>36</v>
      </c>
    </row>
    <row r="12" spans="1:11" s="17" customFormat="1" ht="18" customHeight="1" thickTop="1" thickBot="1">
      <c r="A12" s="57" t="s">
        <v>37</v>
      </c>
      <c r="B12" s="258">
        <f>SUM(C12:F12)</f>
        <v>2625</v>
      </c>
      <c r="C12" s="42">
        <v>0</v>
      </c>
      <c r="D12" s="42">
        <v>1802</v>
      </c>
      <c r="E12" s="42">
        <v>0</v>
      </c>
      <c r="F12" s="42">
        <v>823</v>
      </c>
      <c r="G12" s="43" t="s">
        <v>38</v>
      </c>
    </row>
    <row r="13" spans="1:11" s="17" customFormat="1" ht="18" customHeight="1" thickTop="1" thickBot="1">
      <c r="A13" s="56" t="s">
        <v>39</v>
      </c>
      <c r="B13" s="259">
        <f>SUM(C13:F13)</f>
        <v>1446</v>
      </c>
      <c r="C13" s="45">
        <v>0</v>
      </c>
      <c r="D13" s="45">
        <v>300</v>
      </c>
      <c r="E13" s="45">
        <v>0</v>
      </c>
      <c r="F13" s="45">
        <v>1146</v>
      </c>
      <c r="G13" s="46" t="s">
        <v>40</v>
      </c>
    </row>
    <row r="14" spans="1:11" s="17" customFormat="1" ht="18" customHeight="1" thickTop="1">
      <c r="A14" s="58" t="s">
        <v>41</v>
      </c>
      <c r="B14" s="260">
        <f>SUM(C14:F14)</f>
        <v>22273</v>
      </c>
      <c r="C14" s="48">
        <v>540</v>
      </c>
      <c r="D14" s="48">
        <v>668</v>
      </c>
      <c r="E14" s="48">
        <v>0</v>
      </c>
      <c r="F14" s="48">
        <v>21065</v>
      </c>
      <c r="G14" s="49" t="s">
        <v>42</v>
      </c>
    </row>
    <row r="15" spans="1:11" s="17" customFormat="1" ht="20.100000000000001" customHeight="1">
      <c r="A15" s="59" t="s">
        <v>4</v>
      </c>
      <c r="B15" s="261">
        <f>SUM(B11:B14)</f>
        <v>219573</v>
      </c>
      <c r="C15" s="261">
        <f>SUM(C11:C14)</f>
        <v>5320</v>
      </c>
      <c r="D15" s="261">
        <f>SUM(D11:D14)</f>
        <v>6384</v>
      </c>
      <c r="E15" s="261">
        <f>SUM(E11:E14)</f>
        <v>900</v>
      </c>
      <c r="F15" s="261">
        <f>SUM(F11:F14)</f>
        <v>206969</v>
      </c>
      <c r="G15" s="60" t="s">
        <v>43</v>
      </c>
    </row>
    <row r="16" spans="1:11" s="17" customFormat="1" ht="18" customHeight="1" thickBot="1">
      <c r="A16" s="56" t="s">
        <v>44</v>
      </c>
      <c r="B16" s="257">
        <f>SUM(C16:F16)</f>
        <v>131221</v>
      </c>
      <c r="C16" s="39">
        <v>120</v>
      </c>
      <c r="D16" s="39">
        <v>3624</v>
      </c>
      <c r="E16" s="39">
        <v>61</v>
      </c>
      <c r="F16" s="39">
        <v>127416</v>
      </c>
      <c r="G16" s="40" t="s">
        <v>45</v>
      </c>
    </row>
    <row r="17" spans="1:7" s="17" customFormat="1" ht="18" customHeight="1" thickTop="1" thickBot="1">
      <c r="A17" s="57" t="s">
        <v>46</v>
      </c>
      <c r="B17" s="258">
        <f>SUM(C17:F17)</f>
        <v>641057</v>
      </c>
      <c r="C17" s="42">
        <v>1015</v>
      </c>
      <c r="D17" s="42">
        <v>4044</v>
      </c>
      <c r="E17" s="42">
        <v>850</v>
      </c>
      <c r="F17" s="42">
        <v>635148</v>
      </c>
      <c r="G17" s="43" t="s">
        <v>47</v>
      </c>
    </row>
    <row r="18" spans="1:7" s="17" customFormat="1" ht="18" customHeight="1" thickTop="1" thickBot="1">
      <c r="A18" s="56" t="s">
        <v>48</v>
      </c>
      <c r="B18" s="259">
        <f>SUM(C18:F18)</f>
        <v>471</v>
      </c>
      <c r="C18" s="45">
        <v>20</v>
      </c>
      <c r="D18" s="45">
        <v>0</v>
      </c>
      <c r="E18" s="45">
        <v>0</v>
      </c>
      <c r="F18" s="45">
        <v>451</v>
      </c>
      <c r="G18" s="46" t="s">
        <v>49</v>
      </c>
    </row>
    <row r="19" spans="1:7" s="17" customFormat="1" ht="18" customHeight="1" thickTop="1">
      <c r="A19" s="58" t="s">
        <v>41</v>
      </c>
      <c r="B19" s="260">
        <f>SUM(C19:F19)</f>
        <v>200635</v>
      </c>
      <c r="C19" s="48">
        <v>137</v>
      </c>
      <c r="D19" s="48">
        <v>0</v>
      </c>
      <c r="E19" s="48">
        <v>317</v>
      </c>
      <c r="F19" s="48">
        <v>200181</v>
      </c>
      <c r="G19" s="49" t="s">
        <v>50</v>
      </c>
    </row>
    <row r="20" spans="1:7" s="17" customFormat="1" ht="20.100000000000001" customHeight="1">
      <c r="A20" s="59" t="s">
        <v>4</v>
      </c>
      <c r="B20" s="261">
        <f>SUM(B16:B19)</f>
        <v>973384</v>
      </c>
      <c r="C20" s="261">
        <f>SUM(C16:C19)</f>
        <v>1292</v>
      </c>
      <c r="D20" s="261">
        <f>SUM(D16:D19)</f>
        <v>7668</v>
      </c>
      <c r="E20" s="261">
        <f>SUM(E16:E19)</f>
        <v>1228</v>
      </c>
      <c r="F20" s="261">
        <f>SUM(F16:F19)</f>
        <v>963196</v>
      </c>
      <c r="G20" s="60" t="s">
        <v>43</v>
      </c>
    </row>
    <row r="21" spans="1:7" s="17" customFormat="1" ht="18" customHeight="1" thickBot="1">
      <c r="A21" s="56" t="s">
        <v>51</v>
      </c>
      <c r="B21" s="257">
        <f t="shared" ref="B21:B27" si="0">SUM(C21:F21)</f>
        <v>13085</v>
      </c>
      <c r="C21" s="39">
        <v>53</v>
      </c>
      <c r="D21" s="39">
        <v>1030</v>
      </c>
      <c r="E21" s="39">
        <v>316</v>
      </c>
      <c r="F21" s="39">
        <v>11686</v>
      </c>
      <c r="G21" s="40" t="s">
        <v>52</v>
      </c>
    </row>
    <row r="22" spans="1:7" s="17" customFormat="1" ht="18" customHeight="1" thickTop="1" thickBot="1">
      <c r="A22" s="57" t="s">
        <v>53</v>
      </c>
      <c r="B22" s="258">
        <f t="shared" si="0"/>
        <v>310154</v>
      </c>
      <c r="C22" s="42">
        <v>2058</v>
      </c>
      <c r="D22" s="42">
        <v>6217</v>
      </c>
      <c r="E22" s="42">
        <v>2375</v>
      </c>
      <c r="F22" s="42">
        <v>299504</v>
      </c>
      <c r="G22" s="43" t="s">
        <v>54</v>
      </c>
    </row>
    <row r="23" spans="1:7" s="17" customFormat="1" ht="18" customHeight="1" thickTop="1" thickBot="1">
      <c r="A23" s="56" t="s">
        <v>55</v>
      </c>
      <c r="B23" s="259">
        <f t="shared" si="0"/>
        <v>346768</v>
      </c>
      <c r="C23" s="45">
        <v>42</v>
      </c>
      <c r="D23" s="45">
        <v>1934</v>
      </c>
      <c r="E23" s="45">
        <v>266</v>
      </c>
      <c r="F23" s="45">
        <v>344526</v>
      </c>
      <c r="G23" s="46" t="s">
        <v>56</v>
      </c>
    </row>
    <row r="24" spans="1:7" s="17" customFormat="1" ht="18" customHeight="1" thickTop="1" thickBot="1">
      <c r="A24" s="57" t="s">
        <v>57</v>
      </c>
      <c r="B24" s="258">
        <f t="shared" si="0"/>
        <v>198615</v>
      </c>
      <c r="C24" s="48">
        <v>465</v>
      </c>
      <c r="D24" s="48">
        <v>1051</v>
      </c>
      <c r="E24" s="48">
        <v>969</v>
      </c>
      <c r="F24" s="48">
        <v>196130</v>
      </c>
      <c r="G24" s="43" t="s">
        <v>58</v>
      </c>
    </row>
    <row r="25" spans="1:7" s="17" customFormat="1" ht="18" customHeight="1" thickTop="1" thickBot="1">
      <c r="A25" s="56" t="s">
        <v>59</v>
      </c>
      <c r="B25" s="259">
        <f t="shared" si="0"/>
        <v>139380</v>
      </c>
      <c r="C25" s="39">
        <v>2919</v>
      </c>
      <c r="D25" s="39">
        <v>6074</v>
      </c>
      <c r="E25" s="39">
        <v>947</v>
      </c>
      <c r="F25" s="39">
        <v>129440</v>
      </c>
      <c r="G25" s="46" t="s">
        <v>60</v>
      </c>
    </row>
    <row r="26" spans="1:7" s="17" customFormat="1" ht="18" customHeight="1" thickTop="1" thickBot="1">
      <c r="A26" s="57" t="s">
        <v>61</v>
      </c>
      <c r="B26" s="258">
        <f t="shared" si="0"/>
        <v>41387</v>
      </c>
      <c r="C26" s="42">
        <v>0</v>
      </c>
      <c r="D26" s="42">
        <v>0</v>
      </c>
      <c r="E26" s="42">
        <v>28</v>
      </c>
      <c r="F26" s="42">
        <v>41359</v>
      </c>
      <c r="G26" s="43" t="s">
        <v>62</v>
      </c>
    </row>
    <row r="27" spans="1:7" s="17" customFormat="1" ht="18" customHeight="1" thickTop="1">
      <c r="A27" s="61" t="s">
        <v>63</v>
      </c>
      <c r="B27" s="263">
        <f t="shared" si="0"/>
        <v>1531182</v>
      </c>
      <c r="C27" s="160">
        <v>3927</v>
      </c>
      <c r="D27" s="160">
        <v>104593</v>
      </c>
      <c r="E27" s="160">
        <v>9681</v>
      </c>
      <c r="F27" s="160">
        <v>1412981</v>
      </c>
      <c r="G27" s="62" t="s">
        <v>64</v>
      </c>
    </row>
    <row r="28" spans="1:7" s="17" customFormat="1" ht="20.100000000000001" customHeight="1">
      <c r="A28" s="63" t="s">
        <v>4</v>
      </c>
      <c r="B28" s="264">
        <f>SUM(B21:B27)</f>
        <v>2580571</v>
      </c>
      <c r="C28" s="296">
        <f>SUM(C21:C27)</f>
        <v>9464</v>
      </c>
      <c r="D28" s="296">
        <f>SUM(D21:D27)</f>
        <v>120899</v>
      </c>
      <c r="E28" s="296">
        <f>SUM(E21:E27)</f>
        <v>14582</v>
      </c>
      <c r="F28" s="296">
        <f>SUM(F21:F27)</f>
        <v>2435626</v>
      </c>
      <c r="G28" s="64" t="s">
        <v>43</v>
      </c>
    </row>
    <row r="29" spans="1:7" s="17" customFormat="1" ht="27" customHeight="1">
      <c r="A29" s="354" t="s">
        <v>65</v>
      </c>
      <c r="B29" s="261">
        <f>SUM(B15,B20,B28)</f>
        <v>3773528</v>
      </c>
      <c r="C29" s="261">
        <f>SUM(C15,C20,C28)</f>
        <v>16076</v>
      </c>
      <c r="D29" s="261">
        <f>SUM(D15,D20,D28)</f>
        <v>134951</v>
      </c>
      <c r="E29" s="261">
        <f>SUM(E15,E20,E28)</f>
        <v>16710</v>
      </c>
      <c r="F29" s="261">
        <f>SUM(F15,F20,F28)</f>
        <v>3605791</v>
      </c>
      <c r="G29" s="356" t="s">
        <v>66</v>
      </c>
    </row>
    <row r="30" spans="1:7">
      <c r="B30" s="16"/>
    </row>
    <row r="31" spans="1:7" ht="13.5">
      <c r="B31" s="295"/>
    </row>
    <row r="32" spans="1:7" ht="13.5">
      <c r="B32" s="295"/>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L24"/>
  <sheetViews>
    <sheetView tabSelected="1" view="pageBreakPreview" zoomScaleNormal="100" zoomScaleSheetLayoutView="100" workbookViewId="0">
      <selection activeCell="V33" sqref="V33"/>
    </sheetView>
  </sheetViews>
  <sheetFormatPr defaultRowHeight="12.75"/>
  <cols>
    <col min="1" max="1" width="45.7109375" style="13" customWidth="1"/>
    <col min="2" max="6" width="11.7109375" style="14" customWidth="1"/>
    <col min="7" max="7" width="45.7109375" style="13" customWidth="1"/>
  </cols>
  <sheetData>
    <row r="1" spans="1:12" s="15" customFormat="1" ht="50.25" customHeight="1">
      <c r="A1" s="441"/>
      <c r="B1" s="390"/>
      <c r="C1" s="390"/>
      <c r="D1" s="390"/>
      <c r="E1" s="390"/>
      <c r="F1" s="390"/>
      <c r="G1" s="390"/>
    </row>
    <row r="2" spans="1:12" s="33" customFormat="1" ht="20.25">
      <c r="A2" s="438" t="s">
        <v>324</v>
      </c>
      <c r="B2" s="438"/>
      <c r="C2" s="438"/>
      <c r="D2" s="438"/>
      <c r="E2" s="438"/>
      <c r="F2" s="438"/>
      <c r="G2" s="438"/>
      <c r="H2" s="50"/>
      <c r="I2" s="50"/>
      <c r="J2" s="50"/>
      <c r="K2" s="50"/>
      <c r="L2" s="50"/>
    </row>
    <row r="3" spans="1:12" s="33" customFormat="1" ht="20.25">
      <c r="A3" s="438" t="s">
        <v>0</v>
      </c>
      <c r="B3" s="438"/>
      <c r="C3" s="438"/>
      <c r="D3" s="438"/>
      <c r="E3" s="438"/>
      <c r="F3" s="438"/>
      <c r="G3" s="438"/>
      <c r="H3" s="65"/>
      <c r="I3" s="50"/>
      <c r="J3" s="50"/>
      <c r="K3" s="50"/>
      <c r="L3" s="50"/>
    </row>
    <row r="4" spans="1:12" s="33" customFormat="1" ht="15.75" customHeight="1">
      <c r="A4" s="440" t="s">
        <v>325</v>
      </c>
      <c r="B4" s="440"/>
      <c r="C4" s="440"/>
      <c r="D4" s="440"/>
      <c r="E4" s="440"/>
      <c r="F4" s="440"/>
      <c r="G4" s="440"/>
      <c r="H4" s="51"/>
      <c r="I4" s="51"/>
      <c r="J4" s="51"/>
      <c r="K4" s="51"/>
      <c r="L4" s="51"/>
    </row>
    <row r="5" spans="1:12" s="33" customFormat="1" ht="15.75" customHeight="1">
      <c r="A5" s="440" t="s">
        <v>320</v>
      </c>
      <c r="B5" s="440"/>
      <c r="C5" s="440"/>
      <c r="D5" s="440"/>
      <c r="E5" s="440"/>
      <c r="F5" s="440"/>
      <c r="G5" s="440"/>
      <c r="H5" s="66"/>
      <c r="I5" s="51"/>
      <c r="J5" s="51"/>
      <c r="K5" s="51"/>
      <c r="L5" s="51"/>
    </row>
    <row r="6" spans="1:12" s="33" customFormat="1" ht="15.75" customHeight="1">
      <c r="A6" s="440" t="s">
        <v>797</v>
      </c>
      <c r="B6" s="440"/>
      <c r="C6" s="440"/>
      <c r="D6" s="440"/>
      <c r="E6" s="440"/>
      <c r="F6" s="440"/>
      <c r="G6" s="440"/>
      <c r="H6" s="66"/>
      <c r="I6" s="51"/>
      <c r="J6" s="51"/>
      <c r="K6" s="51"/>
      <c r="L6" s="51"/>
    </row>
    <row r="7" spans="1:12" s="33" customFormat="1" ht="16.5">
      <c r="A7" s="18" t="s">
        <v>289</v>
      </c>
      <c r="B7" s="52"/>
      <c r="C7" s="446"/>
      <c r="D7" s="446"/>
      <c r="E7" s="54"/>
      <c r="F7" s="54"/>
      <c r="G7" s="35" t="s">
        <v>290</v>
      </c>
    </row>
    <row r="8" spans="1:12" s="17" customFormat="1" ht="17.25" customHeight="1">
      <c r="A8" s="442" t="s">
        <v>69</v>
      </c>
      <c r="B8" s="444" t="s">
        <v>326</v>
      </c>
      <c r="C8" s="445"/>
      <c r="D8" s="445"/>
      <c r="E8" s="445"/>
      <c r="F8" s="445"/>
      <c r="G8" s="432" t="s">
        <v>70</v>
      </c>
    </row>
    <row r="9" spans="1:12" s="17" customFormat="1" ht="17.25" customHeight="1">
      <c r="A9" s="430"/>
      <c r="B9" s="55" t="s">
        <v>1</v>
      </c>
      <c r="C9" s="55" t="s">
        <v>144</v>
      </c>
      <c r="D9" s="55" t="s">
        <v>15</v>
      </c>
      <c r="E9" s="55" t="s">
        <v>13</v>
      </c>
      <c r="F9" s="55" t="s">
        <v>11</v>
      </c>
      <c r="G9" s="433"/>
    </row>
    <row r="10" spans="1:12" s="17" customFormat="1" ht="17.25" customHeight="1">
      <c r="A10" s="443"/>
      <c r="B10" s="262" t="s">
        <v>4</v>
      </c>
      <c r="C10" s="175" t="s">
        <v>240</v>
      </c>
      <c r="D10" s="175" t="s">
        <v>14</v>
      </c>
      <c r="E10" s="175" t="s">
        <v>12</v>
      </c>
      <c r="F10" s="175" t="s">
        <v>6</v>
      </c>
      <c r="G10" s="434"/>
    </row>
    <row r="11" spans="1:12" s="17" customFormat="1" ht="24.75" customHeight="1" thickBot="1">
      <c r="A11" s="56" t="s">
        <v>71</v>
      </c>
      <c r="B11" s="257">
        <f t="shared" ref="B11:B19" si="0">SUM(C11:F11)</f>
        <v>14296</v>
      </c>
      <c r="C11" s="39">
        <v>106</v>
      </c>
      <c r="D11" s="39">
        <v>1750</v>
      </c>
      <c r="E11" s="39">
        <v>0</v>
      </c>
      <c r="F11" s="39">
        <v>12440</v>
      </c>
      <c r="G11" s="40" t="s">
        <v>72</v>
      </c>
    </row>
    <row r="12" spans="1:12" s="17" customFormat="1" ht="24.75" customHeight="1" thickTop="1" thickBot="1">
      <c r="A12" s="57" t="s">
        <v>73</v>
      </c>
      <c r="B12" s="258">
        <f t="shared" si="0"/>
        <v>615745</v>
      </c>
      <c r="C12" s="42">
        <v>260</v>
      </c>
      <c r="D12" s="42">
        <v>676</v>
      </c>
      <c r="E12" s="42">
        <v>167</v>
      </c>
      <c r="F12" s="42">
        <v>614642</v>
      </c>
      <c r="G12" s="43" t="s">
        <v>74</v>
      </c>
    </row>
    <row r="13" spans="1:12" s="17" customFormat="1" ht="24.75" customHeight="1" thickTop="1" thickBot="1">
      <c r="A13" s="56" t="s">
        <v>75</v>
      </c>
      <c r="B13" s="257">
        <f t="shared" si="0"/>
        <v>1008328</v>
      </c>
      <c r="C13" s="39">
        <v>0</v>
      </c>
      <c r="D13" s="39">
        <v>2013</v>
      </c>
      <c r="E13" s="39">
        <v>524</v>
      </c>
      <c r="F13" s="39">
        <v>1005791</v>
      </c>
      <c r="G13" s="40" t="s">
        <v>719</v>
      </c>
    </row>
    <row r="14" spans="1:12" s="17" customFormat="1" ht="24.75" customHeight="1" thickTop="1" thickBot="1">
      <c r="A14" s="57" t="s">
        <v>76</v>
      </c>
      <c r="B14" s="258">
        <f t="shared" si="0"/>
        <v>15432876</v>
      </c>
      <c r="C14" s="42">
        <v>8769</v>
      </c>
      <c r="D14" s="42">
        <v>17407</v>
      </c>
      <c r="E14" s="42">
        <v>57358</v>
      </c>
      <c r="F14" s="42">
        <v>15349342</v>
      </c>
      <c r="G14" s="43" t="s">
        <v>77</v>
      </c>
    </row>
    <row r="15" spans="1:12" s="17" customFormat="1" ht="24.75" customHeight="1" thickTop="1" thickBot="1">
      <c r="A15" s="56" t="s">
        <v>78</v>
      </c>
      <c r="B15" s="257">
        <f t="shared" si="0"/>
        <v>2477159</v>
      </c>
      <c r="C15" s="39">
        <v>4</v>
      </c>
      <c r="D15" s="39">
        <v>1532</v>
      </c>
      <c r="E15" s="39">
        <v>52</v>
      </c>
      <c r="F15" s="39">
        <v>2475571</v>
      </c>
      <c r="G15" s="40" t="s">
        <v>79</v>
      </c>
    </row>
    <row r="16" spans="1:12" s="17" customFormat="1" ht="24.75" customHeight="1" thickTop="1" thickBot="1">
      <c r="A16" s="57" t="s">
        <v>80</v>
      </c>
      <c r="B16" s="258">
        <f t="shared" si="0"/>
        <v>2830377</v>
      </c>
      <c r="C16" s="42">
        <v>0</v>
      </c>
      <c r="D16" s="42">
        <v>89570</v>
      </c>
      <c r="E16" s="42">
        <v>38</v>
      </c>
      <c r="F16" s="42">
        <v>2740769</v>
      </c>
      <c r="G16" s="43" t="s">
        <v>81</v>
      </c>
    </row>
    <row r="17" spans="1:7" s="17" customFormat="1" ht="24.75" customHeight="1" thickTop="1" thickBot="1">
      <c r="A17" s="56" t="s">
        <v>82</v>
      </c>
      <c r="B17" s="257">
        <f t="shared" si="0"/>
        <v>3022225</v>
      </c>
      <c r="C17" s="39">
        <v>0</v>
      </c>
      <c r="D17" s="39">
        <v>0</v>
      </c>
      <c r="E17" s="39">
        <v>0</v>
      </c>
      <c r="F17" s="39">
        <v>3022225</v>
      </c>
      <c r="G17" s="40" t="s">
        <v>83</v>
      </c>
    </row>
    <row r="18" spans="1:7" s="17" customFormat="1" ht="24.75" customHeight="1" thickTop="1" thickBot="1">
      <c r="A18" s="57" t="s">
        <v>84</v>
      </c>
      <c r="B18" s="258">
        <f t="shared" si="0"/>
        <v>984412</v>
      </c>
      <c r="C18" s="42">
        <v>0</v>
      </c>
      <c r="D18" s="42">
        <v>6156</v>
      </c>
      <c r="E18" s="42">
        <v>0</v>
      </c>
      <c r="F18" s="42">
        <v>978256</v>
      </c>
      <c r="G18" s="43" t="s">
        <v>85</v>
      </c>
    </row>
    <row r="19" spans="1:7" s="17" customFormat="1" ht="24.75" customHeight="1" thickTop="1">
      <c r="A19" s="61" t="s">
        <v>86</v>
      </c>
      <c r="B19" s="265">
        <f t="shared" si="0"/>
        <v>5327369</v>
      </c>
      <c r="C19" s="67">
        <v>0</v>
      </c>
      <c r="D19" s="67">
        <v>592</v>
      </c>
      <c r="E19" s="67">
        <v>7454</v>
      </c>
      <c r="F19" s="67">
        <v>5319323</v>
      </c>
      <c r="G19" s="68" t="s">
        <v>87</v>
      </c>
    </row>
    <row r="20" spans="1:7" s="17" customFormat="1" ht="24.75" customHeight="1">
      <c r="A20" s="63" t="s">
        <v>4</v>
      </c>
      <c r="B20" s="264">
        <f>SUM(B11:B19)</f>
        <v>31712787</v>
      </c>
      <c r="C20" s="264">
        <f>SUM(C11:C19)</f>
        <v>9139</v>
      </c>
      <c r="D20" s="264">
        <f>SUM(D11:D19)</f>
        <v>119696</v>
      </c>
      <c r="E20" s="264">
        <f>SUM(E11:E19)</f>
        <v>65593</v>
      </c>
      <c r="F20" s="264">
        <f>SUM(F11:F19)</f>
        <v>31518359</v>
      </c>
      <c r="G20" s="64" t="s">
        <v>43</v>
      </c>
    </row>
    <row r="21" spans="1:7" s="17" customFormat="1" ht="24.75" customHeight="1" thickBot="1">
      <c r="A21" s="56" t="s">
        <v>88</v>
      </c>
      <c r="B21" s="257">
        <f>SUM(C21:F21)</f>
        <v>7357</v>
      </c>
      <c r="C21" s="67">
        <v>21</v>
      </c>
      <c r="D21" s="67">
        <v>216</v>
      </c>
      <c r="E21" s="67">
        <v>0</v>
      </c>
      <c r="F21" s="67">
        <v>7120</v>
      </c>
      <c r="G21" s="40" t="s">
        <v>89</v>
      </c>
    </row>
    <row r="22" spans="1:7" s="17" customFormat="1" ht="24.75" customHeight="1" thickTop="1">
      <c r="A22" s="58" t="s">
        <v>90</v>
      </c>
      <c r="B22" s="260">
        <f>SUM(C22:F22)</f>
        <v>2055964</v>
      </c>
      <c r="C22" s="297">
        <v>0</v>
      </c>
      <c r="D22" s="297">
        <v>515</v>
      </c>
      <c r="E22" s="297">
        <v>0</v>
      </c>
      <c r="F22" s="297">
        <v>2055449</v>
      </c>
      <c r="G22" s="49" t="s">
        <v>91</v>
      </c>
    </row>
    <row r="23" spans="1:7" s="17" customFormat="1" ht="20.100000000000001" customHeight="1">
      <c r="A23" s="59" t="s">
        <v>4</v>
      </c>
      <c r="B23" s="261">
        <f>SUM(B21:B22)</f>
        <v>2063321</v>
      </c>
      <c r="C23" s="294">
        <f>SUM(C21:C22)</f>
        <v>21</v>
      </c>
      <c r="D23" s="294">
        <f>SUM(D21:D22)</f>
        <v>731</v>
      </c>
      <c r="E23" s="294">
        <f>SUM(E21:E22)</f>
        <v>0</v>
      </c>
      <c r="F23" s="294">
        <f>SUM(F21:F22)</f>
        <v>2062569</v>
      </c>
      <c r="G23" s="60" t="s">
        <v>43</v>
      </c>
    </row>
    <row r="24" spans="1:7" s="17" customFormat="1" ht="33.75" customHeight="1">
      <c r="A24" s="180" t="s">
        <v>65</v>
      </c>
      <c r="B24" s="264">
        <f>SUM(B20,B23)</f>
        <v>33776108</v>
      </c>
      <c r="C24" s="264">
        <f>SUM(C20,C23)</f>
        <v>9160</v>
      </c>
      <c r="D24" s="264">
        <f>SUM(D20,D23)</f>
        <v>120427</v>
      </c>
      <c r="E24" s="264">
        <f>SUM(E20,E23)</f>
        <v>65593</v>
      </c>
      <c r="F24" s="264">
        <f>SUM(F20,F23)</f>
        <v>33580928</v>
      </c>
      <c r="G24" s="69" t="s">
        <v>66</v>
      </c>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L22"/>
  <sheetViews>
    <sheetView tabSelected="1" view="pageBreakPreview" zoomScaleNormal="100" zoomScaleSheetLayoutView="100" workbookViewId="0">
      <selection activeCell="V33" sqref="V33"/>
    </sheetView>
  </sheetViews>
  <sheetFormatPr defaultRowHeight="12.75"/>
  <cols>
    <col min="1" max="1" width="45.7109375" style="13" customWidth="1"/>
    <col min="2" max="6" width="10.7109375" style="14" customWidth="1"/>
    <col min="7" max="7" width="45.7109375" style="13" customWidth="1"/>
  </cols>
  <sheetData>
    <row r="1" spans="1:12" s="15" customFormat="1" ht="54" customHeight="1">
      <c r="A1" s="441"/>
      <c r="B1" s="390"/>
      <c r="C1" s="390"/>
      <c r="D1" s="390"/>
      <c r="E1" s="390"/>
      <c r="F1" s="390"/>
      <c r="G1" s="390"/>
    </row>
    <row r="2" spans="1:12" s="33" customFormat="1" ht="20.25">
      <c r="A2" s="438" t="s">
        <v>327</v>
      </c>
      <c r="B2" s="438"/>
      <c r="C2" s="438"/>
      <c r="D2" s="438"/>
      <c r="E2" s="438"/>
      <c r="F2" s="438"/>
      <c r="G2" s="438"/>
      <c r="H2" s="50"/>
      <c r="I2" s="50"/>
      <c r="J2" s="50"/>
      <c r="K2" s="50"/>
      <c r="L2" s="50"/>
    </row>
    <row r="3" spans="1:12" s="33" customFormat="1" ht="20.25">
      <c r="A3" s="438" t="s">
        <v>0</v>
      </c>
      <c r="B3" s="438"/>
      <c r="C3" s="438"/>
      <c r="D3" s="438"/>
      <c r="E3" s="438"/>
      <c r="F3" s="438"/>
      <c r="G3" s="438"/>
      <c r="H3" s="65"/>
      <c r="I3" s="50"/>
      <c r="J3" s="50"/>
      <c r="K3" s="50"/>
      <c r="L3" s="50"/>
    </row>
    <row r="4" spans="1:12" s="33" customFormat="1" ht="15.75" customHeight="1">
      <c r="A4" s="440" t="s">
        <v>328</v>
      </c>
      <c r="B4" s="440"/>
      <c r="C4" s="440"/>
      <c r="D4" s="440"/>
      <c r="E4" s="440"/>
      <c r="F4" s="440"/>
      <c r="G4" s="440"/>
      <c r="H4" s="51"/>
      <c r="I4" s="51"/>
      <c r="J4" s="51"/>
      <c r="K4" s="51"/>
      <c r="L4" s="51"/>
    </row>
    <row r="5" spans="1:12" s="33" customFormat="1" ht="15.75" customHeight="1">
      <c r="A5" s="440" t="s">
        <v>320</v>
      </c>
      <c r="B5" s="440"/>
      <c r="C5" s="440"/>
      <c r="D5" s="440"/>
      <c r="E5" s="440"/>
      <c r="F5" s="440"/>
      <c r="G5" s="440"/>
      <c r="H5" s="66"/>
      <c r="I5" s="51"/>
      <c r="J5" s="51"/>
      <c r="K5" s="51"/>
      <c r="L5" s="51"/>
    </row>
    <row r="6" spans="1:12" s="33" customFormat="1" ht="15.75" customHeight="1">
      <c r="A6" s="440" t="s">
        <v>797</v>
      </c>
      <c r="B6" s="440"/>
      <c r="C6" s="440"/>
      <c r="D6" s="440"/>
      <c r="E6" s="440"/>
      <c r="F6" s="440"/>
      <c r="G6" s="440"/>
      <c r="H6" s="66"/>
      <c r="I6" s="51"/>
      <c r="J6" s="51"/>
      <c r="K6" s="51"/>
      <c r="L6" s="51"/>
    </row>
    <row r="7" spans="1:12" s="33" customFormat="1" ht="16.5">
      <c r="A7" s="18" t="s">
        <v>291</v>
      </c>
      <c r="B7" s="52"/>
      <c r="C7" s="446"/>
      <c r="D7" s="446"/>
      <c r="E7" s="54"/>
      <c r="F7" s="54"/>
      <c r="G7" s="35" t="s">
        <v>292</v>
      </c>
    </row>
    <row r="8" spans="1:12" s="17" customFormat="1" ht="17.25" customHeight="1">
      <c r="A8" s="442" t="s">
        <v>329</v>
      </c>
      <c r="B8" s="444" t="s">
        <v>326</v>
      </c>
      <c r="C8" s="445"/>
      <c r="D8" s="445"/>
      <c r="E8" s="445"/>
      <c r="F8" s="445"/>
      <c r="G8" s="432" t="s">
        <v>93</v>
      </c>
    </row>
    <row r="9" spans="1:12" s="17" customFormat="1" ht="17.25" customHeight="1">
      <c r="A9" s="430"/>
      <c r="B9" s="55" t="s">
        <v>1</v>
      </c>
      <c r="C9" s="109" t="s">
        <v>144</v>
      </c>
      <c r="D9" s="109" t="s">
        <v>15</v>
      </c>
      <c r="E9" s="109" t="s">
        <v>13</v>
      </c>
      <c r="F9" s="109" t="s">
        <v>11</v>
      </c>
      <c r="G9" s="433"/>
    </row>
    <row r="10" spans="1:12" s="17" customFormat="1" ht="17.25" customHeight="1">
      <c r="A10" s="443"/>
      <c r="B10" s="262" t="s">
        <v>4</v>
      </c>
      <c r="C10" s="111" t="s">
        <v>240</v>
      </c>
      <c r="D10" s="111" t="s">
        <v>14</v>
      </c>
      <c r="E10" s="111" t="s">
        <v>12</v>
      </c>
      <c r="F10" s="111" t="s">
        <v>6</v>
      </c>
      <c r="G10" s="434"/>
    </row>
    <row r="11" spans="1:12" s="17" customFormat="1" ht="24.75" customHeight="1" thickBot="1">
      <c r="A11" s="56" t="s">
        <v>94</v>
      </c>
      <c r="B11" s="257">
        <f>SUM(C11:F11)</f>
        <v>20157</v>
      </c>
      <c r="C11" s="298">
        <v>132</v>
      </c>
      <c r="D11" s="298">
        <v>867</v>
      </c>
      <c r="E11" s="298">
        <v>0</v>
      </c>
      <c r="F11" s="298">
        <v>19158</v>
      </c>
      <c r="G11" s="40" t="s">
        <v>95</v>
      </c>
    </row>
    <row r="12" spans="1:12" s="17" customFormat="1" ht="24.75" customHeight="1" thickTop="1" thickBot="1">
      <c r="A12" s="57" t="s">
        <v>96</v>
      </c>
      <c r="B12" s="258">
        <f>SUM(C12:F12)</f>
        <v>231073</v>
      </c>
      <c r="C12" s="42">
        <v>82</v>
      </c>
      <c r="D12" s="42">
        <v>53</v>
      </c>
      <c r="E12" s="42">
        <v>1620</v>
      </c>
      <c r="F12" s="42">
        <v>229318</v>
      </c>
      <c r="G12" s="43" t="s">
        <v>97</v>
      </c>
    </row>
    <row r="13" spans="1:12" s="17" customFormat="1" ht="24.75" customHeight="1" thickTop="1" thickBot="1">
      <c r="A13" s="56" t="s">
        <v>98</v>
      </c>
      <c r="B13" s="257">
        <f t="shared" ref="B13:B20" si="0">SUM(C13:F13)</f>
        <v>1542</v>
      </c>
      <c r="C13" s="39">
        <v>1526</v>
      </c>
      <c r="D13" s="39">
        <v>16</v>
      </c>
      <c r="E13" s="39">
        <v>0</v>
      </c>
      <c r="F13" s="39">
        <v>0</v>
      </c>
      <c r="G13" s="40" t="s">
        <v>99</v>
      </c>
    </row>
    <row r="14" spans="1:12" s="17" customFormat="1" ht="24.75" customHeight="1" thickTop="1" thickBot="1">
      <c r="A14" s="57" t="s">
        <v>100</v>
      </c>
      <c r="B14" s="258">
        <f t="shared" si="0"/>
        <v>678330</v>
      </c>
      <c r="C14" s="42">
        <v>0</v>
      </c>
      <c r="D14" s="42">
        <v>0</v>
      </c>
      <c r="E14" s="42">
        <v>0</v>
      </c>
      <c r="F14" s="42">
        <v>678330</v>
      </c>
      <c r="G14" s="43" t="s">
        <v>101</v>
      </c>
    </row>
    <row r="15" spans="1:12" s="17" customFormat="1" ht="24.75" customHeight="1" thickTop="1" thickBot="1">
      <c r="A15" s="56" t="s">
        <v>102</v>
      </c>
      <c r="B15" s="257">
        <f t="shared" si="0"/>
        <v>9197850</v>
      </c>
      <c r="C15" s="39">
        <v>2052</v>
      </c>
      <c r="D15" s="39">
        <v>1497</v>
      </c>
      <c r="E15" s="39">
        <v>0</v>
      </c>
      <c r="F15" s="39">
        <v>9194301</v>
      </c>
      <c r="G15" s="40" t="s">
        <v>103</v>
      </c>
    </row>
    <row r="16" spans="1:12" s="17" customFormat="1" ht="24.75" customHeight="1" thickTop="1" thickBot="1">
      <c r="A16" s="57" t="s">
        <v>104</v>
      </c>
      <c r="B16" s="258">
        <f t="shared" si="0"/>
        <v>40074</v>
      </c>
      <c r="C16" s="42">
        <v>0</v>
      </c>
      <c r="D16" s="42">
        <v>38149</v>
      </c>
      <c r="E16" s="42">
        <v>0</v>
      </c>
      <c r="F16" s="42">
        <v>1925</v>
      </c>
      <c r="G16" s="43" t="s">
        <v>105</v>
      </c>
    </row>
    <row r="17" spans="1:7" s="17" customFormat="1" ht="24.75" customHeight="1" thickTop="1" thickBot="1">
      <c r="A17" s="56" t="s">
        <v>106</v>
      </c>
      <c r="B17" s="257">
        <f t="shared" si="0"/>
        <v>63273</v>
      </c>
      <c r="C17" s="39">
        <v>0</v>
      </c>
      <c r="D17" s="39">
        <v>600</v>
      </c>
      <c r="E17" s="39">
        <v>0</v>
      </c>
      <c r="F17" s="39">
        <v>62673</v>
      </c>
      <c r="G17" s="40" t="s">
        <v>107</v>
      </c>
    </row>
    <row r="18" spans="1:7" s="17" customFormat="1" ht="24.75" customHeight="1" thickTop="1" thickBot="1">
      <c r="A18" s="57" t="s">
        <v>108</v>
      </c>
      <c r="B18" s="258">
        <f t="shared" si="0"/>
        <v>1404</v>
      </c>
      <c r="C18" s="42">
        <v>0</v>
      </c>
      <c r="D18" s="42">
        <v>0</v>
      </c>
      <c r="E18" s="42">
        <v>1404</v>
      </c>
      <c r="F18" s="42">
        <v>0</v>
      </c>
      <c r="G18" s="43" t="s">
        <v>109</v>
      </c>
    </row>
    <row r="19" spans="1:7" s="17" customFormat="1" ht="24.75" customHeight="1" thickTop="1" thickBot="1">
      <c r="A19" s="56" t="s">
        <v>110</v>
      </c>
      <c r="B19" s="257">
        <f t="shared" si="0"/>
        <v>208637</v>
      </c>
      <c r="C19" s="39">
        <v>518</v>
      </c>
      <c r="D19" s="39">
        <v>8815</v>
      </c>
      <c r="E19" s="39">
        <v>16135</v>
      </c>
      <c r="F19" s="39">
        <v>183169</v>
      </c>
      <c r="G19" s="40" t="s">
        <v>111</v>
      </c>
    </row>
    <row r="20" spans="1:7" s="17" customFormat="1" ht="24.75" customHeight="1" thickTop="1" thickBot="1">
      <c r="A20" s="57" t="s">
        <v>112</v>
      </c>
      <c r="B20" s="258">
        <f t="shared" si="0"/>
        <v>322158</v>
      </c>
      <c r="C20" s="42">
        <v>781</v>
      </c>
      <c r="D20" s="42">
        <v>61366</v>
      </c>
      <c r="E20" s="42">
        <v>205620</v>
      </c>
      <c r="F20" s="42">
        <v>54391</v>
      </c>
      <c r="G20" s="43" t="s">
        <v>113</v>
      </c>
    </row>
    <row r="21" spans="1:7" s="17" customFormat="1" ht="24.75" customHeight="1" thickTop="1">
      <c r="A21" s="61" t="s">
        <v>114</v>
      </c>
      <c r="B21" s="265">
        <f>SUM(C21:F21)</f>
        <v>1787462</v>
      </c>
      <c r="C21" s="299">
        <v>0</v>
      </c>
      <c r="D21" s="299">
        <v>58629</v>
      </c>
      <c r="E21" s="299">
        <v>0</v>
      </c>
      <c r="F21" s="299">
        <v>1728833</v>
      </c>
      <c r="G21" s="68" t="s">
        <v>115</v>
      </c>
    </row>
    <row r="22" spans="1:7" s="17" customFormat="1" ht="33.75" customHeight="1">
      <c r="A22" s="180" t="s">
        <v>4</v>
      </c>
      <c r="B22" s="264">
        <f>SUM(B11:B21)</f>
        <v>12551960</v>
      </c>
      <c r="C22" s="264">
        <f>SUM(C11:C21)</f>
        <v>5091</v>
      </c>
      <c r="D22" s="264">
        <f>SUM(D11:D21)</f>
        <v>169992</v>
      </c>
      <c r="E22" s="264">
        <f>SUM(E11:E21)</f>
        <v>224779</v>
      </c>
      <c r="F22" s="264">
        <f>SUM(F11:F21)</f>
        <v>12152098</v>
      </c>
      <c r="G22" s="69" t="s">
        <v>1</v>
      </c>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L40"/>
  <sheetViews>
    <sheetView tabSelected="1" view="pageBreakPreview" topLeftCell="A3" zoomScaleNormal="100" zoomScaleSheetLayoutView="100" workbookViewId="0">
      <selection activeCell="V33" sqref="V33"/>
    </sheetView>
  </sheetViews>
  <sheetFormatPr defaultRowHeight="12.75"/>
  <cols>
    <col min="1" max="1" width="45.7109375" style="13" customWidth="1"/>
    <col min="2" max="6" width="12.7109375" style="14" customWidth="1"/>
    <col min="7" max="7" width="45.7109375" style="13" customWidth="1"/>
  </cols>
  <sheetData>
    <row r="1" spans="1:12" s="15" customFormat="1" ht="48.75" customHeight="1">
      <c r="A1" s="441"/>
      <c r="B1" s="390"/>
      <c r="C1" s="390"/>
      <c r="D1" s="390"/>
      <c r="E1" s="390"/>
      <c r="F1" s="390"/>
      <c r="G1" s="390"/>
    </row>
    <row r="2" spans="1:12" s="33" customFormat="1" ht="20.25">
      <c r="A2" s="438" t="s">
        <v>330</v>
      </c>
      <c r="B2" s="438"/>
      <c r="C2" s="438"/>
      <c r="D2" s="438"/>
      <c r="E2" s="438"/>
      <c r="F2" s="438"/>
      <c r="G2" s="438"/>
      <c r="H2" s="50"/>
      <c r="I2" s="50"/>
      <c r="J2" s="50"/>
      <c r="K2" s="50"/>
      <c r="L2" s="50"/>
    </row>
    <row r="3" spans="1:12" s="33" customFormat="1" ht="20.25">
      <c r="A3" s="438" t="s">
        <v>0</v>
      </c>
      <c r="B3" s="438"/>
      <c r="C3" s="438"/>
      <c r="D3" s="438"/>
      <c r="E3" s="438"/>
      <c r="F3" s="438"/>
      <c r="G3" s="438"/>
      <c r="H3" s="65"/>
      <c r="I3" s="50"/>
      <c r="J3" s="50"/>
      <c r="K3" s="50"/>
      <c r="L3" s="50"/>
    </row>
    <row r="4" spans="1:12" s="33" customFormat="1" ht="15.75" customHeight="1">
      <c r="A4" s="440" t="s">
        <v>331</v>
      </c>
      <c r="B4" s="440"/>
      <c r="C4" s="440"/>
      <c r="D4" s="440"/>
      <c r="E4" s="440"/>
      <c r="F4" s="440"/>
      <c r="G4" s="440"/>
      <c r="H4" s="51"/>
      <c r="I4" s="51"/>
      <c r="J4" s="51"/>
      <c r="K4" s="51"/>
      <c r="L4" s="51"/>
    </row>
    <row r="5" spans="1:12" s="33" customFormat="1" ht="15.75">
      <c r="A5" s="440" t="s">
        <v>320</v>
      </c>
      <c r="B5" s="440"/>
      <c r="C5" s="440"/>
      <c r="D5" s="440"/>
      <c r="E5" s="440"/>
      <c r="F5" s="440"/>
      <c r="G5" s="440"/>
      <c r="H5" s="66"/>
      <c r="I5" s="51"/>
      <c r="J5" s="51"/>
      <c r="K5" s="51"/>
      <c r="L5" s="51"/>
    </row>
    <row r="6" spans="1:12" s="33" customFormat="1" ht="15.75" customHeight="1">
      <c r="A6" s="440" t="s">
        <v>797</v>
      </c>
      <c r="B6" s="440"/>
      <c r="C6" s="440"/>
      <c r="D6" s="440"/>
      <c r="E6" s="440"/>
      <c r="F6" s="440"/>
      <c r="G6" s="440"/>
      <c r="H6" s="66"/>
      <c r="I6" s="51"/>
      <c r="J6" s="51"/>
      <c r="K6" s="51"/>
      <c r="L6" s="51"/>
    </row>
    <row r="7" spans="1:12" s="33" customFormat="1" ht="16.5">
      <c r="A7" s="18" t="s">
        <v>293</v>
      </c>
      <c r="B7" s="52"/>
      <c r="C7" s="446"/>
      <c r="D7" s="446"/>
      <c r="E7" s="54"/>
      <c r="F7" s="54"/>
      <c r="G7" s="35" t="s">
        <v>294</v>
      </c>
    </row>
    <row r="8" spans="1:12" s="17" customFormat="1" ht="17.25" customHeight="1">
      <c r="A8" s="447" t="s">
        <v>329</v>
      </c>
      <c r="B8" s="444" t="s">
        <v>326</v>
      </c>
      <c r="C8" s="445"/>
      <c r="D8" s="445"/>
      <c r="E8" s="445"/>
      <c r="F8" s="445"/>
      <c r="G8" s="432" t="s">
        <v>93</v>
      </c>
    </row>
    <row r="9" spans="1:12" s="17" customFormat="1" ht="17.25" customHeight="1">
      <c r="A9" s="448"/>
      <c r="B9" s="55" t="s">
        <v>1</v>
      </c>
      <c r="C9" s="55" t="s">
        <v>144</v>
      </c>
      <c r="D9" s="55" t="s">
        <v>15</v>
      </c>
      <c r="E9" s="55" t="s">
        <v>13</v>
      </c>
      <c r="F9" s="55" t="s">
        <v>11</v>
      </c>
      <c r="G9" s="433"/>
    </row>
    <row r="10" spans="1:12" s="17" customFormat="1" ht="17.25" customHeight="1">
      <c r="A10" s="449"/>
      <c r="B10" s="262" t="s">
        <v>4</v>
      </c>
      <c r="C10" s="175" t="s">
        <v>240</v>
      </c>
      <c r="D10" s="175" t="s">
        <v>14</v>
      </c>
      <c r="E10" s="175" t="s">
        <v>12</v>
      </c>
      <c r="F10" s="175" t="s">
        <v>6</v>
      </c>
      <c r="G10" s="434"/>
    </row>
    <row r="11" spans="1:12" s="72" customFormat="1" ht="24.95" customHeight="1" thickBot="1">
      <c r="A11" s="70" t="s">
        <v>116</v>
      </c>
      <c r="B11" s="265"/>
      <c r="C11" s="39"/>
      <c r="D11" s="39"/>
      <c r="E11" s="39"/>
      <c r="F11" s="39"/>
      <c r="G11" s="71" t="s">
        <v>117</v>
      </c>
    </row>
    <row r="12" spans="1:12" s="17" customFormat="1" ht="18.75" customHeight="1" thickTop="1" thickBot="1">
      <c r="A12" s="339" t="s">
        <v>118</v>
      </c>
      <c r="B12" s="341">
        <f t="shared" ref="B12:B19" si="0">SUM(C12:F12)</f>
        <v>2504513</v>
      </c>
      <c r="C12" s="340">
        <v>1725</v>
      </c>
      <c r="D12" s="73">
        <v>1063</v>
      </c>
      <c r="E12" s="73">
        <v>17741</v>
      </c>
      <c r="F12" s="73">
        <v>2483984</v>
      </c>
      <c r="G12" s="74" t="s">
        <v>119</v>
      </c>
    </row>
    <row r="13" spans="1:12" s="17" customFormat="1" ht="18.75" customHeight="1" thickTop="1" thickBot="1">
      <c r="A13" s="56" t="s">
        <v>120</v>
      </c>
      <c r="B13" s="257">
        <f t="shared" si="0"/>
        <v>54066133</v>
      </c>
      <c r="C13" s="39">
        <v>21564</v>
      </c>
      <c r="D13" s="39">
        <v>342524</v>
      </c>
      <c r="E13" s="39">
        <v>244755</v>
      </c>
      <c r="F13" s="39">
        <v>53457290</v>
      </c>
      <c r="G13" s="40" t="s">
        <v>121</v>
      </c>
    </row>
    <row r="14" spans="1:12" s="17" customFormat="1" ht="18.75" customHeight="1" thickTop="1" thickBot="1">
      <c r="A14" s="57" t="s">
        <v>122</v>
      </c>
      <c r="B14" s="258">
        <f t="shared" si="0"/>
        <v>2307880</v>
      </c>
      <c r="C14" s="42">
        <v>5742</v>
      </c>
      <c r="D14" s="42">
        <v>31677</v>
      </c>
      <c r="E14" s="42">
        <v>38350</v>
      </c>
      <c r="F14" s="42">
        <v>2232111</v>
      </c>
      <c r="G14" s="43" t="s">
        <v>123</v>
      </c>
    </row>
    <row r="15" spans="1:12" s="17" customFormat="1" ht="18.75" customHeight="1" thickTop="1" thickBot="1">
      <c r="A15" s="56" t="s">
        <v>124</v>
      </c>
      <c r="B15" s="257">
        <f t="shared" si="0"/>
        <v>4077898</v>
      </c>
      <c r="C15" s="39">
        <v>1894</v>
      </c>
      <c r="D15" s="39">
        <v>94314</v>
      </c>
      <c r="E15" s="39">
        <v>8062</v>
      </c>
      <c r="F15" s="39">
        <v>3973628</v>
      </c>
      <c r="G15" s="40" t="s">
        <v>125</v>
      </c>
    </row>
    <row r="16" spans="1:12" s="17" customFormat="1" ht="18.75" customHeight="1" thickTop="1" thickBot="1">
      <c r="A16" s="57" t="s">
        <v>126</v>
      </c>
      <c r="B16" s="258">
        <f t="shared" si="0"/>
        <v>679316</v>
      </c>
      <c r="C16" s="42">
        <v>4336</v>
      </c>
      <c r="D16" s="42">
        <v>87723</v>
      </c>
      <c r="E16" s="42">
        <v>4090</v>
      </c>
      <c r="F16" s="42">
        <v>583167</v>
      </c>
      <c r="G16" s="43" t="s">
        <v>127</v>
      </c>
    </row>
    <row r="17" spans="1:7" s="17" customFormat="1" ht="18.75" customHeight="1" thickTop="1" thickBot="1">
      <c r="A17" s="56" t="s">
        <v>128</v>
      </c>
      <c r="B17" s="257">
        <f t="shared" si="0"/>
        <v>1338635</v>
      </c>
      <c r="C17" s="39">
        <v>1330</v>
      </c>
      <c r="D17" s="39">
        <v>0</v>
      </c>
      <c r="E17" s="39">
        <v>340</v>
      </c>
      <c r="F17" s="39">
        <v>1336965</v>
      </c>
      <c r="G17" s="40" t="s">
        <v>129</v>
      </c>
    </row>
    <row r="18" spans="1:7" s="17" customFormat="1" ht="18.75" customHeight="1" thickTop="1" thickBot="1">
      <c r="A18" s="57" t="s">
        <v>130</v>
      </c>
      <c r="B18" s="258">
        <f t="shared" si="0"/>
        <v>319777</v>
      </c>
      <c r="C18" s="42">
        <v>791</v>
      </c>
      <c r="D18" s="42">
        <v>42305</v>
      </c>
      <c r="E18" s="42">
        <v>937</v>
      </c>
      <c r="F18" s="42">
        <v>275744</v>
      </c>
      <c r="G18" s="43" t="s">
        <v>131</v>
      </c>
    </row>
    <row r="19" spans="1:7" s="17" customFormat="1" ht="23.25" customHeight="1" thickTop="1" thickBot="1">
      <c r="A19" s="56" t="s">
        <v>132</v>
      </c>
      <c r="B19" s="257">
        <f t="shared" si="0"/>
        <v>143372</v>
      </c>
      <c r="C19" s="39">
        <v>0</v>
      </c>
      <c r="D19" s="39">
        <v>0</v>
      </c>
      <c r="E19" s="39">
        <v>0</v>
      </c>
      <c r="F19" s="39">
        <v>143372</v>
      </c>
      <c r="G19" s="40" t="s">
        <v>133</v>
      </c>
    </row>
    <row r="20" spans="1:7" s="17" customFormat="1" ht="18.75" customHeight="1" thickTop="1">
      <c r="A20" s="58" t="s">
        <v>134</v>
      </c>
      <c r="B20" s="260">
        <f>SUM(C20:F20)</f>
        <v>2215688</v>
      </c>
      <c r="C20" s="48">
        <v>0</v>
      </c>
      <c r="D20" s="48">
        <v>9049</v>
      </c>
      <c r="E20" s="48">
        <v>14570</v>
      </c>
      <c r="F20" s="48">
        <v>2192069</v>
      </c>
      <c r="G20" s="49" t="s">
        <v>135</v>
      </c>
    </row>
    <row r="21" spans="1:7" s="17" customFormat="1" ht="20.100000000000001" customHeight="1">
      <c r="A21" s="59" t="s">
        <v>4</v>
      </c>
      <c r="B21" s="261">
        <f>SUM(B12:B20)</f>
        <v>67653212</v>
      </c>
      <c r="C21" s="261">
        <f>SUM(C12:C20)</f>
        <v>37382</v>
      </c>
      <c r="D21" s="261">
        <f>SUM(D12:D20)</f>
        <v>608655</v>
      </c>
      <c r="E21" s="261">
        <f>SUM(E12:E20)</f>
        <v>328845</v>
      </c>
      <c r="F21" s="261">
        <f>SUM(F12:F20)</f>
        <v>66678330</v>
      </c>
      <c r="G21" s="60" t="s">
        <v>43</v>
      </c>
    </row>
    <row r="22" spans="1:7" s="72" customFormat="1" ht="24.95" customHeight="1" thickBot="1">
      <c r="A22" s="75" t="s">
        <v>136</v>
      </c>
      <c r="B22" s="266"/>
      <c r="C22" s="73"/>
      <c r="D22" s="73"/>
      <c r="E22" s="73"/>
      <c r="F22" s="73"/>
      <c r="G22" s="76" t="s">
        <v>137</v>
      </c>
    </row>
    <row r="23" spans="1:7" s="17" customFormat="1" ht="18.75" customHeight="1" thickTop="1" thickBot="1">
      <c r="A23" s="56" t="s">
        <v>138</v>
      </c>
      <c r="B23" s="257">
        <f>SUM(C23:F23)</f>
        <v>1689340</v>
      </c>
      <c r="C23" s="39">
        <v>2324</v>
      </c>
      <c r="D23" s="39">
        <v>168012</v>
      </c>
      <c r="E23" s="39">
        <v>174</v>
      </c>
      <c r="F23" s="39">
        <v>1518830</v>
      </c>
      <c r="G23" s="40" t="s">
        <v>139</v>
      </c>
    </row>
    <row r="24" spans="1:7" s="17" customFormat="1" ht="18.75" customHeight="1" thickTop="1" thickBot="1">
      <c r="A24" s="57" t="s">
        <v>140</v>
      </c>
      <c r="B24" s="258">
        <f>SUM(C24:F24)</f>
        <v>551694</v>
      </c>
      <c r="C24" s="42">
        <v>1227</v>
      </c>
      <c r="D24" s="42">
        <v>515</v>
      </c>
      <c r="E24" s="42">
        <v>19273</v>
      </c>
      <c r="F24" s="42">
        <v>530679</v>
      </c>
      <c r="G24" s="43" t="s">
        <v>141</v>
      </c>
    </row>
    <row r="25" spans="1:7" s="17" customFormat="1" ht="18.75" customHeight="1" thickTop="1" thickBot="1">
      <c r="A25" s="56" t="s">
        <v>142</v>
      </c>
      <c r="B25" s="257">
        <f>SUM(C25:F25)</f>
        <v>5778062</v>
      </c>
      <c r="C25" s="39">
        <v>5306</v>
      </c>
      <c r="D25" s="39">
        <v>387671</v>
      </c>
      <c r="E25" s="39">
        <v>94333</v>
      </c>
      <c r="F25" s="39">
        <v>5290752</v>
      </c>
      <c r="G25" s="40" t="s">
        <v>143</v>
      </c>
    </row>
    <row r="26" spans="1:7" s="17" customFormat="1" ht="18.75" customHeight="1" thickTop="1">
      <c r="A26" s="58" t="s">
        <v>41</v>
      </c>
      <c r="B26" s="260">
        <f>SUM(C26:F26)</f>
        <v>317349</v>
      </c>
      <c r="C26" s="48">
        <v>363</v>
      </c>
      <c r="D26" s="48">
        <v>17612</v>
      </c>
      <c r="E26" s="48">
        <v>3097</v>
      </c>
      <c r="F26" s="48">
        <v>296277</v>
      </c>
      <c r="G26" s="49" t="s">
        <v>144</v>
      </c>
    </row>
    <row r="27" spans="1:7" s="17" customFormat="1" ht="20.100000000000001" customHeight="1">
      <c r="A27" s="59" t="s">
        <v>4</v>
      </c>
      <c r="B27" s="261">
        <f>SUM(B23:B26)</f>
        <v>8336445</v>
      </c>
      <c r="C27" s="261">
        <f>SUM(C23:C26)</f>
        <v>9220</v>
      </c>
      <c r="D27" s="261">
        <f>SUM(D23:D26)</f>
        <v>573810</v>
      </c>
      <c r="E27" s="261">
        <f>SUM(E23:E26)</f>
        <v>116877</v>
      </c>
      <c r="F27" s="261">
        <f>SUM(F23:F26)</f>
        <v>7636538</v>
      </c>
      <c r="G27" s="60" t="s">
        <v>43</v>
      </c>
    </row>
    <row r="28" spans="1:7" s="17" customFormat="1" ht="33.75" customHeight="1">
      <c r="A28" s="180" t="s">
        <v>65</v>
      </c>
      <c r="B28" s="264">
        <f>SUM(B21+B27)</f>
        <v>75989657</v>
      </c>
      <c r="C28" s="264">
        <f>SUM(C21+C27)</f>
        <v>46602</v>
      </c>
      <c r="D28" s="264">
        <f>SUM(D21+D27)</f>
        <v>1182465</v>
      </c>
      <c r="E28" s="264">
        <f>SUM(E21+E27)</f>
        <v>445722</v>
      </c>
      <c r="F28" s="264">
        <f>SUM(F21+F27)</f>
        <v>74314868</v>
      </c>
      <c r="G28" s="69" t="s">
        <v>66</v>
      </c>
    </row>
    <row r="29" spans="1:7">
      <c r="A29" s="267"/>
      <c r="B29" s="268"/>
      <c r="C29" s="268"/>
      <c r="D29" s="268"/>
      <c r="E29" s="268"/>
      <c r="F29" s="268"/>
      <c r="G29" s="267"/>
    </row>
    <row r="32" spans="1:7">
      <c r="A32" s="14"/>
      <c r="B32" s="13"/>
      <c r="C32"/>
      <c r="D32"/>
      <c r="E32"/>
      <c r="F32"/>
      <c r="G32"/>
    </row>
    <row r="33" spans="1:7">
      <c r="A33" s="14"/>
      <c r="B33" s="13"/>
      <c r="C33"/>
      <c r="D33"/>
      <c r="E33"/>
      <c r="F33"/>
      <c r="G33"/>
    </row>
    <row r="34" spans="1:7">
      <c r="C34" s="289"/>
    </row>
    <row r="35" spans="1:7">
      <c r="C35" s="289"/>
    </row>
    <row r="36" spans="1:7">
      <c r="C36" s="289"/>
    </row>
    <row r="37" spans="1:7">
      <c r="C37" s="289"/>
    </row>
    <row r="38" spans="1:7">
      <c r="C38" s="289"/>
    </row>
    <row r="39" spans="1:7">
      <c r="B39" s="290"/>
      <c r="C39" s="289"/>
    </row>
    <row r="40" spans="1:7">
      <c r="D40" s="290"/>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L24"/>
  <sheetViews>
    <sheetView tabSelected="1" view="pageBreakPreview" topLeftCell="A2" zoomScaleNormal="100" zoomScaleSheetLayoutView="100" workbookViewId="0">
      <selection activeCell="V33" sqref="V33"/>
    </sheetView>
  </sheetViews>
  <sheetFormatPr defaultRowHeight="12.75"/>
  <cols>
    <col min="1" max="1" width="45.7109375" style="13" customWidth="1"/>
    <col min="2" max="6" width="11.7109375" style="14" customWidth="1"/>
    <col min="7" max="7" width="45.7109375" style="13" customWidth="1"/>
  </cols>
  <sheetData>
    <row r="1" spans="1:12" s="15" customFormat="1" ht="51" customHeight="1">
      <c r="A1" s="441"/>
      <c r="B1" s="390"/>
      <c r="C1" s="390"/>
      <c r="D1" s="390"/>
      <c r="E1" s="390"/>
      <c r="F1" s="390"/>
      <c r="G1" s="390"/>
    </row>
    <row r="2" spans="1:12" s="33" customFormat="1" ht="20.25">
      <c r="A2" s="438" t="s">
        <v>332</v>
      </c>
      <c r="B2" s="438"/>
      <c r="C2" s="438"/>
      <c r="D2" s="438"/>
      <c r="E2" s="438"/>
      <c r="F2" s="438"/>
      <c r="G2" s="438"/>
      <c r="H2" s="50"/>
      <c r="I2" s="50"/>
      <c r="J2" s="50"/>
      <c r="K2" s="50"/>
      <c r="L2" s="50"/>
    </row>
    <row r="3" spans="1:12" s="33" customFormat="1" ht="20.25">
      <c r="A3" s="438" t="s">
        <v>0</v>
      </c>
      <c r="B3" s="438"/>
      <c r="C3" s="438"/>
      <c r="D3" s="438"/>
      <c r="E3" s="438"/>
      <c r="F3" s="438"/>
      <c r="G3" s="438"/>
      <c r="H3" s="65"/>
      <c r="I3" s="50"/>
      <c r="J3" s="50"/>
      <c r="K3" s="50"/>
      <c r="L3" s="50"/>
    </row>
    <row r="4" spans="1:12" s="33" customFormat="1" ht="15.75" customHeight="1">
      <c r="A4" s="440" t="s">
        <v>333</v>
      </c>
      <c r="B4" s="440"/>
      <c r="C4" s="440"/>
      <c r="D4" s="440"/>
      <c r="E4" s="440"/>
      <c r="F4" s="440"/>
      <c r="G4" s="440"/>
      <c r="H4" s="51"/>
      <c r="I4" s="51"/>
      <c r="J4" s="51"/>
      <c r="K4" s="51"/>
      <c r="L4" s="51"/>
    </row>
    <row r="5" spans="1:12" s="33" customFormat="1" ht="15.75" customHeight="1">
      <c r="A5" s="440" t="s">
        <v>320</v>
      </c>
      <c r="B5" s="440"/>
      <c r="C5" s="440"/>
      <c r="D5" s="440"/>
      <c r="E5" s="440"/>
      <c r="F5" s="440"/>
      <c r="G5" s="440"/>
      <c r="H5" s="66"/>
      <c r="I5" s="51"/>
      <c r="J5" s="51"/>
      <c r="K5" s="51"/>
      <c r="L5" s="51"/>
    </row>
    <row r="6" spans="1:12" s="33" customFormat="1" ht="15.75" customHeight="1">
      <c r="A6" s="440" t="s">
        <v>797</v>
      </c>
      <c r="B6" s="440"/>
      <c r="C6" s="440"/>
      <c r="D6" s="440"/>
      <c r="E6" s="440"/>
      <c r="F6" s="440"/>
      <c r="G6" s="440"/>
      <c r="H6" s="66"/>
      <c r="I6" s="51"/>
      <c r="J6" s="51"/>
      <c r="K6" s="51"/>
      <c r="L6" s="51"/>
    </row>
    <row r="7" spans="1:12" s="33" customFormat="1" ht="16.5">
      <c r="A7" s="18" t="s">
        <v>295</v>
      </c>
      <c r="B7" s="52"/>
      <c r="C7" s="446"/>
      <c r="D7" s="446"/>
      <c r="E7" s="54"/>
      <c r="F7" s="54"/>
      <c r="G7" s="35" t="s">
        <v>296</v>
      </c>
    </row>
    <row r="8" spans="1:12" s="17" customFormat="1" ht="17.25" customHeight="1">
      <c r="A8" s="447" t="s">
        <v>329</v>
      </c>
      <c r="B8" s="444" t="s">
        <v>326</v>
      </c>
      <c r="C8" s="445"/>
      <c r="D8" s="445"/>
      <c r="E8" s="445"/>
      <c r="F8" s="445"/>
      <c r="G8" s="432" t="s">
        <v>93</v>
      </c>
    </row>
    <row r="9" spans="1:12" s="17" customFormat="1" ht="17.25" customHeight="1">
      <c r="A9" s="448"/>
      <c r="B9" s="55" t="s">
        <v>1</v>
      </c>
      <c r="C9" s="55" t="s">
        <v>144</v>
      </c>
      <c r="D9" s="55" t="s">
        <v>15</v>
      </c>
      <c r="E9" s="55" t="s">
        <v>13</v>
      </c>
      <c r="F9" s="55" t="s">
        <v>11</v>
      </c>
      <c r="G9" s="433"/>
    </row>
    <row r="10" spans="1:12" s="17" customFormat="1" ht="17.25" customHeight="1">
      <c r="A10" s="449"/>
      <c r="B10" s="262" t="s">
        <v>4</v>
      </c>
      <c r="C10" s="175" t="s">
        <v>240</v>
      </c>
      <c r="D10" s="175" t="s">
        <v>14</v>
      </c>
      <c r="E10" s="175" t="s">
        <v>12</v>
      </c>
      <c r="F10" s="175" t="s">
        <v>6</v>
      </c>
      <c r="G10" s="434"/>
    </row>
    <row r="11" spans="1:12" s="17" customFormat="1" ht="24.75" customHeight="1" thickBot="1">
      <c r="A11" s="56" t="s">
        <v>145</v>
      </c>
      <c r="B11" s="257">
        <f>SUM(C11:F11)</f>
        <v>0</v>
      </c>
      <c r="C11" s="39">
        <v>0</v>
      </c>
      <c r="D11" s="39">
        <v>0</v>
      </c>
      <c r="E11" s="39">
        <v>0</v>
      </c>
      <c r="F11" s="39">
        <v>0</v>
      </c>
      <c r="G11" s="40" t="s">
        <v>99</v>
      </c>
    </row>
    <row r="12" spans="1:12" s="17" customFormat="1" ht="24.75" customHeight="1" thickTop="1" thickBot="1">
      <c r="A12" s="57" t="s">
        <v>146</v>
      </c>
      <c r="B12" s="258">
        <f t="shared" ref="B12:B21" si="0">SUM(C12:F12)</f>
        <v>16179</v>
      </c>
      <c r="C12" s="42">
        <v>0</v>
      </c>
      <c r="D12" s="42">
        <v>0</v>
      </c>
      <c r="E12" s="42">
        <v>269</v>
      </c>
      <c r="F12" s="42">
        <v>15910</v>
      </c>
      <c r="G12" s="43" t="s">
        <v>147</v>
      </c>
    </row>
    <row r="13" spans="1:12" s="17" customFormat="1" ht="24.75" customHeight="1" thickTop="1" thickBot="1">
      <c r="A13" s="56" t="s">
        <v>148</v>
      </c>
      <c r="B13" s="257">
        <f t="shared" si="0"/>
        <v>65307</v>
      </c>
      <c r="C13" s="39">
        <v>0</v>
      </c>
      <c r="D13" s="39">
        <v>0</v>
      </c>
      <c r="E13" s="39">
        <v>65307</v>
      </c>
      <c r="F13" s="39">
        <v>0</v>
      </c>
      <c r="G13" s="40" t="s">
        <v>149</v>
      </c>
    </row>
    <row r="14" spans="1:12" s="17" customFormat="1" ht="24.75" customHeight="1" thickTop="1" thickBot="1">
      <c r="A14" s="57" t="s">
        <v>150</v>
      </c>
      <c r="B14" s="258">
        <f t="shared" si="0"/>
        <v>5807975</v>
      </c>
      <c r="C14" s="42">
        <v>7432</v>
      </c>
      <c r="D14" s="42">
        <v>856</v>
      </c>
      <c r="E14" s="42">
        <v>0</v>
      </c>
      <c r="F14" s="42">
        <v>5799687</v>
      </c>
      <c r="G14" s="43" t="s">
        <v>151</v>
      </c>
    </row>
    <row r="15" spans="1:12" s="17" customFormat="1" ht="24.75" customHeight="1" thickTop="1" thickBot="1">
      <c r="A15" s="56" t="s">
        <v>108</v>
      </c>
      <c r="B15" s="257">
        <f t="shared" si="0"/>
        <v>0</v>
      </c>
      <c r="C15" s="39">
        <v>0</v>
      </c>
      <c r="D15" s="39">
        <v>0</v>
      </c>
      <c r="E15" s="39">
        <v>0</v>
      </c>
      <c r="F15" s="39">
        <v>0</v>
      </c>
      <c r="G15" s="40" t="s">
        <v>152</v>
      </c>
    </row>
    <row r="16" spans="1:12" s="17" customFormat="1" ht="24.75" customHeight="1" thickTop="1" thickBot="1">
      <c r="A16" s="57" t="s">
        <v>153</v>
      </c>
      <c r="B16" s="258">
        <f t="shared" si="0"/>
        <v>255239</v>
      </c>
      <c r="C16" s="42">
        <v>0</v>
      </c>
      <c r="D16" s="42">
        <v>0</v>
      </c>
      <c r="E16" s="42">
        <v>0</v>
      </c>
      <c r="F16" s="42">
        <v>255239</v>
      </c>
      <c r="G16" s="43" t="s">
        <v>154</v>
      </c>
    </row>
    <row r="17" spans="1:7" s="17" customFormat="1" ht="24.75" customHeight="1" thickTop="1" thickBot="1">
      <c r="A17" s="56" t="s">
        <v>155</v>
      </c>
      <c r="B17" s="257">
        <f t="shared" si="0"/>
        <v>4313</v>
      </c>
      <c r="C17" s="39">
        <v>393</v>
      </c>
      <c r="D17" s="39">
        <v>97</v>
      </c>
      <c r="E17" s="39">
        <v>6</v>
      </c>
      <c r="F17" s="39">
        <v>3817</v>
      </c>
      <c r="G17" s="40" t="s">
        <v>156</v>
      </c>
    </row>
    <row r="18" spans="1:7" s="17" customFormat="1" ht="24.75" customHeight="1" thickTop="1" thickBot="1">
      <c r="A18" s="57" t="s">
        <v>157</v>
      </c>
      <c r="B18" s="258">
        <f t="shared" si="0"/>
        <v>0</v>
      </c>
      <c r="C18" s="42">
        <v>0</v>
      </c>
      <c r="D18" s="42">
        <v>0</v>
      </c>
      <c r="E18" s="42">
        <v>0</v>
      </c>
      <c r="F18" s="42">
        <v>0</v>
      </c>
      <c r="G18" s="43" t="s">
        <v>158</v>
      </c>
    </row>
    <row r="19" spans="1:7" s="17" customFormat="1" ht="24.75" customHeight="1" thickTop="1" thickBot="1">
      <c r="A19" s="56" t="s">
        <v>159</v>
      </c>
      <c r="B19" s="257">
        <f t="shared" si="0"/>
        <v>38684</v>
      </c>
      <c r="C19" s="39">
        <v>7627</v>
      </c>
      <c r="D19" s="39">
        <v>87</v>
      </c>
      <c r="E19" s="39">
        <v>0</v>
      </c>
      <c r="F19" s="39">
        <v>30970</v>
      </c>
      <c r="G19" s="40" t="s">
        <v>160</v>
      </c>
    </row>
    <row r="20" spans="1:7" s="17" customFormat="1" ht="24.75" customHeight="1" thickTop="1" thickBot="1">
      <c r="A20" s="57" t="s">
        <v>161</v>
      </c>
      <c r="B20" s="258">
        <f t="shared" si="0"/>
        <v>0</v>
      </c>
      <c r="C20" s="42">
        <v>0</v>
      </c>
      <c r="D20" s="42">
        <v>0</v>
      </c>
      <c r="E20" s="42">
        <v>0</v>
      </c>
      <c r="F20" s="42">
        <v>0</v>
      </c>
      <c r="G20" s="43" t="s">
        <v>162</v>
      </c>
    </row>
    <row r="21" spans="1:7" s="17" customFormat="1" ht="24.75" customHeight="1" thickTop="1">
      <c r="A21" s="61" t="s">
        <v>41</v>
      </c>
      <c r="B21" s="265">
        <f t="shared" si="0"/>
        <v>136368</v>
      </c>
      <c r="C21" s="67">
        <v>0</v>
      </c>
      <c r="D21" s="67">
        <v>0</v>
      </c>
      <c r="E21" s="67">
        <v>0</v>
      </c>
      <c r="F21" s="67">
        <v>136368</v>
      </c>
      <c r="G21" s="68" t="s">
        <v>144</v>
      </c>
    </row>
    <row r="22" spans="1:7" s="17" customFormat="1" ht="33.75" customHeight="1">
      <c r="A22" s="180" t="s">
        <v>4</v>
      </c>
      <c r="B22" s="264">
        <f>SUM(B11:B21)</f>
        <v>6324065</v>
      </c>
      <c r="C22" s="264">
        <f>SUM(C11:C21)</f>
        <v>15452</v>
      </c>
      <c r="D22" s="264">
        <f>SUM(D11:D21)</f>
        <v>1040</v>
      </c>
      <c r="E22" s="264">
        <f>SUM(E11:E21)</f>
        <v>65582</v>
      </c>
      <c r="F22" s="264">
        <f>SUM(F11:F21)</f>
        <v>6241991</v>
      </c>
      <c r="G22" s="69" t="s">
        <v>1</v>
      </c>
    </row>
    <row r="23" spans="1:7" ht="16.5">
      <c r="A23" s="4"/>
      <c r="B23" s="1"/>
      <c r="C23" s="268"/>
      <c r="D23" s="268"/>
      <c r="E23" s="268"/>
      <c r="F23" s="268"/>
      <c r="G23" s="4"/>
    </row>
    <row r="24" spans="1:7">
      <c r="B24" s="288"/>
      <c r="C24" s="288"/>
      <c r="D24" s="288"/>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S33"/>
  <sheetViews>
    <sheetView tabSelected="1" view="pageBreakPreview" topLeftCell="A2" zoomScaleNormal="100" zoomScaleSheetLayoutView="100" workbookViewId="0">
      <selection activeCell="V33" sqref="V33"/>
    </sheetView>
  </sheetViews>
  <sheetFormatPr defaultRowHeight="12.75"/>
  <cols>
    <col min="1" max="1" width="45.7109375" style="13" customWidth="1"/>
    <col min="2" max="6" width="11.7109375" style="14" customWidth="1"/>
    <col min="7" max="7" width="45.7109375" style="13" customWidth="1"/>
  </cols>
  <sheetData>
    <row r="1" spans="1:12" s="15" customFormat="1" ht="49.5" customHeight="1">
      <c r="A1" s="441"/>
      <c r="B1" s="390"/>
      <c r="C1" s="390"/>
      <c r="D1" s="390"/>
      <c r="E1" s="390"/>
      <c r="F1" s="390"/>
      <c r="G1" s="390"/>
    </row>
    <row r="2" spans="1:12" s="33" customFormat="1" ht="20.25">
      <c r="A2" s="438" t="s">
        <v>335</v>
      </c>
      <c r="B2" s="438"/>
      <c r="C2" s="438"/>
      <c r="D2" s="438"/>
      <c r="E2" s="438"/>
      <c r="F2" s="438"/>
      <c r="G2" s="438"/>
      <c r="H2" s="50"/>
      <c r="I2" s="50"/>
      <c r="J2" s="50"/>
      <c r="K2" s="50"/>
      <c r="L2" s="50"/>
    </row>
    <row r="3" spans="1:12" s="33" customFormat="1" ht="20.25">
      <c r="A3" s="438" t="s">
        <v>0</v>
      </c>
      <c r="B3" s="438"/>
      <c r="C3" s="438"/>
      <c r="D3" s="438"/>
      <c r="E3" s="438"/>
      <c r="F3" s="438"/>
      <c r="G3" s="438"/>
      <c r="H3" s="65"/>
      <c r="I3" s="50"/>
      <c r="J3" s="50"/>
      <c r="K3" s="50"/>
      <c r="L3" s="50"/>
    </row>
    <row r="4" spans="1:12" s="33" customFormat="1" ht="15.75" customHeight="1">
      <c r="A4" s="440" t="s">
        <v>334</v>
      </c>
      <c r="B4" s="440"/>
      <c r="C4" s="440"/>
      <c r="D4" s="440"/>
      <c r="E4" s="440"/>
      <c r="F4" s="440"/>
      <c r="G4" s="440"/>
      <c r="H4" s="51"/>
      <c r="I4" s="51"/>
      <c r="J4" s="51"/>
      <c r="K4" s="51"/>
      <c r="L4" s="51"/>
    </row>
    <row r="5" spans="1:12" s="33" customFormat="1" ht="15.75" customHeight="1">
      <c r="A5" s="440" t="s">
        <v>320</v>
      </c>
      <c r="B5" s="440"/>
      <c r="C5" s="440"/>
      <c r="D5" s="440"/>
      <c r="E5" s="440"/>
      <c r="F5" s="440"/>
      <c r="G5" s="440"/>
      <c r="H5" s="66"/>
      <c r="I5" s="51"/>
      <c r="J5" s="51"/>
      <c r="K5" s="51"/>
      <c r="L5" s="51"/>
    </row>
    <row r="6" spans="1:12" s="33" customFormat="1" ht="15.75" customHeight="1">
      <c r="A6" s="440" t="s">
        <v>797</v>
      </c>
      <c r="B6" s="440"/>
      <c r="C6" s="440"/>
      <c r="D6" s="440"/>
      <c r="E6" s="440"/>
      <c r="F6" s="440"/>
      <c r="G6" s="440"/>
      <c r="H6" s="66"/>
      <c r="I6" s="51"/>
      <c r="J6" s="51"/>
      <c r="K6" s="51"/>
      <c r="L6" s="51"/>
    </row>
    <row r="7" spans="1:12" s="33" customFormat="1" ht="16.5">
      <c r="A7" s="18" t="s">
        <v>297</v>
      </c>
      <c r="B7" s="52"/>
      <c r="C7" s="446"/>
      <c r="D7" s="446"/>
      <c r="E7" s="54"/>
      <c r="F7" s="54"/>
      <c r="G7" s="35" t="s">
        <v>298</v>
      </c>
    </row>
    <row r="8" spans="1:12" s="17" customFormat="1" ht="17.25" customHeight="1">
      <c r="A8" s="447" t="s">
        <v>329</v>
      </c>
      <c r="B8" s="444" t="s">
        <v>326</v>
      </c>
      <c r="C8" s="445"/>
      <c r="D8" s="445"/>
      <c r="E8" s="445"/>
      <c r="F8" s="445"/>
      <c r="G8" s="432" t="s">
        <v>93</v>
      </c>
    </row>
    <row r="9" spans="1:12" s="17" customFormat="1" ht="15">
      <c r="A9" s="448"/>
      <c r="B9" s="55" t="s">
        <v>1</v>
      </c>
      <c r="C9" s="55" t="s">
        <v>144</v>
      </c>
      <c r="D9" s="55" t="s">
        <v>15</v>
      </c>
      <c r="E9" s="55" t="s">
        <v>13</v>
      </c>
      <c r="F9" s="55" t="s">
        <v>11</v>
      </c>
      <c r="G9" s="433"/>
    </row>
    <row r="10" spans="1:12" s="17" customFormat="1" ht="17.25" customHeight="1">
      <c r="A10" s="449"/>
      <c r="B10" s="262" t="s">
        <v>4</v>
      </c>
      <c r="C10" s="175" t="s">
        <v>240</v>
      </c>
      <c r="D10" s="175" t="s">
        <v>14</v>
      </c>
      <c r="E10" s="175" t="s">
        <v>12</v>
      </c>
      <c r="F10" s="175" t="s">
        <v>6</v>
      </c>
      <c r="G10" s="434"/>
    </row>
    <row r="11" spans="1:12" s="72" customFormat="1" ht="24.95" customHeight="1" thickBot="1">
      <c r="A11" s="77" t="s">
        <v>163</v>
      </c>
      <c r="B11" s="257"/>
      <c r="C11" s="39"/>
      <c r="D11" s="39"/>
      <c r="E11" s="39"/>
      <c r="F11" s="39"/>
      <c r="G11" s="71" t="s">
        <v>164</v>
      </c>
    </row>
    <row r="12" spans="1:12" s="17" customFormat="1" ht="19.5" customHeight="1" thickTop="1" thickBot="1">
      <c r="A12" s="78" t="s">
        <v>165</v>
      </c>
      <c r="B12" s="258">
        <f>SUM(C12:F12)</f>
        <v>67653213</v>
      </c>
      <c r="C12" s="42">
        <v>37382</v>
      </c>
      <c r="D12" s="42">
        <v>608656</v>
      </c>
      <c r="E12" s="42">
        <v>328845</v>
      </c>
      <c r="F12" s="42">
        <v>66678330</v>
      </c>
      <c r="G12" s="79" t="s">
        <v>166</v>
      </c>
    </row>
    <row r="13" spans="1:12" s="17" customFormat="1" ht="19.5" customHeight="1" thickTop="1" thickBot="1">
      <c r="A13" s="80" t="s">
        <v>167</v>
      </c>
      <c r="B13" s="39">
        <f>SUM(C13:F13)</f>
        <v>31712788</v>
      </c>
      <c r="C13" s="39">
        <v>9139</v>
      </c>
      <c r="D13" s="39">
        <v>119697</v>
      </c>
      <c r="E13" s="39">
        <v>65593</v>
      </c>
      <c r="F13" s="39">
        <v>31518359</v>
      </c>
      <c r="G13" s="81" t="s">
        <v>168</v>
      </c>
    </row>
    <row r="14" spans="1:12" s="17" customFormat="1" ht="19.5" customHeight="1" thickTop="1" thickBot="1">
      <c r="A14" s="78" t="s">
        <v>169</v>
      </c>
      <c r="B14" s="287">
        <f>SUM(C14:F14)</f>
        <v>5807975</v>
      </c>
      <c r="C14" s="42">
        <v>7432</v>
      </c>
      <c r="D14" s="42">
        <v>856</v>
      </c>
      <c r="E14" s="42">
        <v>0</v>
      </c>
      <c r="F14" s="42">
        <v>5799687</v>
      </c>
      <c r="G14" s="79" t="s">
        <v>170</v>
      </c>
    </row>
    <row r="15" spans="1:12" s="17" customFormat="1" ht="19.5" customHeight="1" thickTop="1">
      <c r="A15" s="82" t="s">
        <v>171</v>
      </c>
      <c r="B15" s="265">
        <f>SUM(C15:F15)</f>
        <v>8591684</v>
      </c>
      <c r="C15" s="67">
        <v>9220</v>
      </c>
      <c r="D15" s="67">
        <v>573811</v>
      </c>
      <c r="E15" s="67">
        <v>116877</v>
      </c>
      <c r="F15" s="67">
        <v>7891776</v>
      </c>
      <c r="G15" s="83" t="s">
        <v>172</v>
      </c>
    </row>
    <row r="16" spans="1:12" s="17" customFormat="1" ht="24.75" customHeight="1">
      <c r="A16" s="63" t="s">
        <v>173</v>
      </c>
      <c r="B16" s="264">
        <f>SUM(B12-B13)+(B14+B15)</f>
        <v>50340084</v>
      </c>
      <c r="C16" s="264">
        <f>SUM(C12-C13)+(C14+C15)</f>
        <v>44895</v>
      </c>
      <c r="D16" s="264">
        <f>SUM(D12-D13)+(D14+D15)</f>
        <v>1063626</v>
      </c>
      <c r="E16" s="264">
        <f>SUM(E12-E13)+(E14+E15)</f>
        <v>380129</v>
      </c>
      <c r="F16" s="264">
        <f>SUM(F12-F13)+(F14+F15)</f>
        <v>48851434</v>
      </c>
      <c r="G16" s="64" t="s">
        <v>174</v>
      </c>
    </row>
    <row r="17" spans="1:19" s="72" customFormat="1" ht="24.95" customHeight="1" thickBot="1">
      <c r="A17" s="77" t="s">
        <v>175</v>
      </c>
      <c r="B17" s="269"/>
      <c r="C17" s="84"/>
      <c r="D17" s="84"/>
      <c r="E17" s="84"/>
      <c r="F17" s="84"/>
      <c r="G17" s="71" t="s">
        <v>176</v>
      </c>
    </row>
    <row r="18" spans="1:19" s="17" customFormat="1" ht="19.5" customHeight="1" thickTop="1" thickBot="1">
      <c r="A18" s="85" t="s">
        <v>177</v>
      </c>
      <c r="B18" s="270">
        <f>SUM(C18:F18)</f>
        <v>454593</v>
      </c>
      <c r="C18" s="86">
        <v>431</v>
      </c>
      <c r="D18" s="86">
        <v>1767</v>
      </c>
      <c r="E18" s="86">
        <v>1996</v>
      </c>
      <c r="F18" s="86">
        <v>450399</v>
      </c>
      <c r="G18" s="79" t="s">
        <v>178</v>
      </c>
    </row>
    <row r="19" spans="1:19" s="17" customFormat="1" ht="19.5" customHeight="1" thickTop="1" thickBot="1">
      <c r="A19" s="80" t="s">
        <v>179</v>
      </c>
      <c r="B19" s="269">
        <f>SUM(C19:F19)</f>
        <v>3773528</v>
      </c>
      <c r="C19" s="84">
        <v>16076</v>
      </c>
      <c r="D19" s="84">
        <v>134950</v>
      </c>
      <c r="E19" s="84">
        <v>16710</v>
      </c>
      <c r="F19" s="84">
        <v>3605792</v>
      </c>
      <c r="G19" s="81" t="s">
        <v>180</v>
      </c>
    </row>
    <row r="20" spans="1:19" s="17" customFormat="1" ht="19.5" customHeight="1" thickTop="1">
      <c r="A20" s="87" t="s">
        <v>181</v>
      </c>
      <c r="B20" s="271">
        <f>SUM(C20:F20)</f>
        <v>2063322</v>
      </c>
      <c r="C20" s="88">
        <v>21</v>
      </c>
      <c r="D20" s="88">
        <v>732</v>
      </c>
      <c r="E20" s="88">
        <v>0</v>
      </c>
      <c r="F20" s="88">
        <v>2062569</v>
      </c>
      <c r="G20" s="89" t="s">
        <v>182</v>
      </c>
    </row>
    <row r="21" spans="1:19" s="72" customFormat="1" ht="24.75" customHeight="1">
      <c r="A21" s="59" t="s">
        <v>183</v>
      </c>
      <c r="B21" s="272">
        <f>SUM(B17:B20)</f>
        <v>6291443</v>
      </c>
      <c r="C21" s="272">
        <f>SUM(C17:C20)</f>
        <v>16528</v>
      </c>
      <c r="D21" s="272">
        <f>SUM(D17:D20)</f>
        <v>137449</v>
      </c>
      <c r="E21" s="272">
        <f>SUM(E17:E20)</f>
        <v>18706</v>
      </c>
      <c r="F21" s="272">
        <f>SUM(F17:F20)</f>
        <v>6118760</v>
      </c>
      <c r="G21" s="60" t="s">
        <v>184</v>
      </c>
    </row>
    <row r="22" spans="1:19" s="17" customFormat="1" ht="21" customHeight="1" thickBot="1">
      <c r="A22" s="90" t="s">
        <v>185</v>
      </c>
      <c r="B22" s="273">
        <f>SUM(B16-B21)</f>
        <v>44048641</v>
      </c>
      <c r="C22" s="273">
        <f>SUM(C16-C21)</f>
        <v>28367</v>
      </c>
      <c r="D22" s="273">
        <f>SUM(D16-D21)</f>
        <v>926177</v>
      </c>
      <c r="E22" s="273">
        <f>SUM(E16-E21)</f>
        <v>361423</v>
      </c>
      <c r="F22" s="273">
        <f>SUM(F16-F21)</f>
        <v>42732674</v>
      </c>
      <c r="G22" s="91" t="s">
        <v>186</v>
      </c>
    </row>
    <row r="23" spans="1:19" s="17" customFormat="1" ht="21" customHeight="1" thickTop="1" thickBot="1">
      <c r="A23" s="92" t="s">
        <v>187</v>
      </c>
      <c r="B23" s="269">
        <f>SUM(C23:F23)</f>
        <v>900461</v>
      </c>
      <c r="C23" s="84">
        <v>5427</v>
      </c>
      <c r="D23" s="84">
        <v>32388</v>
      </c>
      <c r="E23" s="84">
        <v>2480</v>
      </c>
      <c r="F23" s="84">
        <v>860166</v>
      </c>
      <c r="G23" s="94" t="s">
        <v>188</v>
      </c>
    </row>
    <row r="24" spans="1:19" s="17" customFormat="1" ht="21" customHeight="1" thickTop="1" thickBot="1">
      <c r="A24" s="90" t="s">
        <v>189</v>
      </c>
      <c r="B24" s="270">
        <f>B22-B23</f>
        <v>43148180</v>
      </c>
      <c r="C24" s="270">
        <f>C22-C23</f>
        <v>22940</v>
      </c>
      <c r="D24" s="270">
        <f>D22-D23</f>
        <v>893789</v>
      </c>
      <c r="E24" s="270">
        <f>E22-E23</f>
        <v>358943</v>
      </c>
      <c r="F24" s="270">
        <f>F22-F23</f>
        <v>41872508</v>
      </c>
      <c r="G24" s="95" t="s">
        <v>190</v>
      </c>
    </row>
    <row r="25" spans="1:19" s="17" customFormat="1" ht="21" customHeight="1" thickTop="1" thickBot="1">
      <c r="A25" s="92" t="s">
        <v>191</v>
      </c>
      <c r="B25" s="269">
        <f>SUM(C25:F25)</f>
        <v>4877980</v>
      </c>
      <c r="C25" s="84">
        <v>12050</v>
      </c>
      <c r="D25" s="84">
        <v>167875</v>
      </c>
      <c r="E25" s="84">
        <v>51547</v>
      </c>
      <c r="F25" s="84">
        <v>4646508</v>
      </c>
      <c r="G25" s="94" t="s">
        <v>689</v>
      </c>
    </row>
    <row r="26" spans="1:19" s="17" customFormat="1" ht="21" customHeight="1" thickTop="1">
      <c r="A26" s="96" t="s">
        <v>192</v>
      </c>
      <c r="B26" s="275">
        <f>SUM(B24-B25)</f>
        <v>38270200</v>
      </c>
      <c r="C26" s="275">
        <f>SUM(C24-C25)</f>
        <v>10890</v>
      </c>
      <c r="D26" s="275">
        <f>SUM(D24-D25)</f>
        <v>725914</v>
      </c>
      <c r="E26" s="275">
        <f>SUM(E24-E25)</f>
        <v>307396</v>
      </c>
      <c r="F26" s="275">
        <f>SUM(F24-F25)</f>
        <v>37226000</v>
      </c>
      <c r="G26" s="97" t="s">
        <v>193</v>
      </c>
    </row>
    <row r="29" spans="1:19">
      <c r="A29"/>
      <c r="B29"/>
      <c r="C29"/>
      <c r="D29"/>
      <c r="E29"/>
      <c r="F29"/>
      <c r="G29"/>
    </row>
    <row r="30" spans="1:19" ht="13.15" customHeight="1">
      <c r="A30"/>
      <c r="B30" s="333"/>
      <c r="C30" s="333"/>
      <c r="D30" s="333"/>
      <c r="E30" s="333"/>
      <c r="F30" s="333"/>
      <c r="G30"/>
    </row>
    <row r="31" spans="1:19" ht="13.15" customHeight="1">
      <c r="A31"/>
      <c r="B31" s="333"/>
      <c r="C31" s="333"/>
      <c r="D31" s="333"/>
      <c r="E31" s="333"/>
      <c r="F31" s="333"/>
      <c r="G31"/>
    </row>
    <row r="32" spans="1:19" ht="13.15" customHeight="1">
      <c r="A32"/>
      <c r="B32" s="333"/>
      <c r="C32"/>
      <c r="D32"/>
      <c r="E32"/>
      <c r="F32" s="333"/>
      <c r="G32"/>
      <c r="I32" s="333"/>
      <c r="J32" s="333"/>
      <c r="K32" s="333"/>
      <c r="L32" s="333"/>
      <c r="O32" s="333"/>
      <c r="P32" s="333"/>
      <c r="S32" s="333"/>
    </row>
    <row r="33" customFormat="1"/>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G30"/>
  <sheetViews>
    <sheetView tabSelected="1" view="pageBreakPreview" topLeftCell="A5" zoomScaleNormal="100" zoomScaleSheetLayoutView="100" workbookViewId="0">
      <selection activeCell="V33" sqref="V33"/>
    </sheetView>
  </sheetViews>
  <sheetFormatPr defaultRowHeight="12.75"/>
  <cols>
    <col min="1" max="1" width="40.7109375" style="13" customWidth="1"/>
    <col min="2" max="2" width="13.42578125" style="14" bestFit="1" customWidth="1"/>
    <col min="3" max="5" width="12.7109375" style="14" customWidth="1"/>
    <col min="6" max="6" width="13.28515625" style="14" bestFit="1" customWidth="1"/>
    <col min="7" max="7" width="40.7109375" style="13" customWidth="1"/>
  </cols>
  <sheetData>
    <row r="1" spans="1:7" s="15" customFormat="1" ht="50.25" customHeight="1">
      <c r="A1" s="441"/>
      <c r="B1" s="390"/>
      <c r="C1" s="390"/>
      <c r="D1" s="390"/>
      <c r="E1" s="390"/>
      <c r="F1" s="390"/>
      <c r="G1" s="390"/>
    </row>
    <row r="2" spans="1:7" ht="20.25">
      <c r="A2" s="455" t="s">
        <v>370</v>
      </c>
      <c r="B2" s="455"/>
      <c r="C2" s="455"/>
      <c r="D2" s="455"/>
      <c r="E2" s="455"/>
      <c r="F2" s="455"/>
      <c r="G2" s="455"/>
    </row>
    <row r="3" spans="1:7" ht="20.25">
      <c r="A3" s="455" t="s">
        <v>0</v>
      </c>
      <c r="B3" s="455"/>
      <c r="C3" s="455"/>
      <c r="D3" s="455"/>
      <c r="E3" s="455"/>
      <c r="F3" s="455"/>
      <c r="G3" s="455"/>
    </row>
    <row r="4" spans="1:7" ht="15.75">
      <c r="A4" s="456" t="s">
        <v>371</v>
      </c>
      <c r="B4" s="456"/>
      <c r="C4" s="456"/>
      <c r="D4" s="456"/>
      <c r="E4" s="456"/>
      <c r="F4" s="456"/>
      <c r="G4" s="456"/>
    </row>
    <row r="5" spans="1:7" ht="15.75">
      <c r="A5" s="456" t="s">
        <v>372</v>
      </c>
      <c r="B5" s="456"/>
      <c r="C5" s="456"/>
      <c r="D5" s="456"/>
      <c r="E5" s="456"/>
      <c r="F5" s="456"/>
      <c r="G5" s="456"/>
    </row>
    <row r="6" spans="1:7" ht="15.75">
      <c r="A6" s="456" t="s">
        <v>797</v>
      </c>
      <c r="B6" s="456"/>
      <c r="C6" s="456"/>
      <c r="D6" s="456"/>
      <c r="E6" s="456"/>
      <c r="F6" s="456"/>
      <c r="G6" s="456"/>
    </row>
    <row r="7" spans="1:7" s="6" customFormat="1" ht="16.5">
      <c r="A7" s="336" t="s">
        <v>299</v>
      </c>
      <c r="B7" s="1"/>
      <c r="C7" s="450"/>
      <c r="D7" s="450"/>
      <c r="E7" s="2"/>
      <c r="F7" s="2"/>
      <c r="G7" s="8" t="s">
        <v>300</v>
      </c>
    </row>
    <row r="8" spans="1:7" ht="44.25" customHeight="1">
      <c r="A8" s="451" t="s">
        <v>373</v>
      </c>
      <c r="B8" s="146" t="s">
        <v>374</v>
      </c>
      <c r="C8" s="146" t="s">
        <v>375</v>
      </c>
      <c r="D8" s="146" t="s">
        <v>196</v>
      </c>
      <c r="E8" s="146" t="s">
        <v>376</v>
      </c>
      <c r="F8" s="146" t="s">
        <v>197</v>
      </c>
      <c r="G8" s="453" t="s">
        <v>377</v>
      </c>
    </row>
    <row r="9" spans="1:7" ht="37.5" customHeight="1">
      <c r="A9" s="452"/>
      <c r="B9" s="147" t="s">
        <v>378</v>
      </c>
      <c r="C9" s="147" t="s">
        <v>379</v>
      </c>
      <c r="D9" s="147" t="s">
        <v>380</v>
      </c>
      <c r="E9" s="147" t="s">
        <v>381</v>
      </c>
      <c r="F9" s="147" t="s">
        <v>382</v>
      </c>
      <c r="G9" s="454"/>
    </row>
    <row r="10" spans="1:7" ht="17.25" customHeight="1">
      <c r="A10" s="159" t="s">
        <v>198</v>
      </c>
      <c r="B10" s="276"/>
      <c r="C10" s="143"/>
      <c r="D10" s="143"/>
      <c r="E10" s="143"/>
      <c r="F10" s="143"/>
      <c r="G10" s="152" t="s">
        <v>199</v>
      </c>
    </row>
    <row r="11" spans="1:7" ht="17.25" customHeight="1">
      <c r="A11" s="156" t="s">
        <v>383</v>
      </c>
      <c r="B11" s="277">
        <f>SUM(F11+E11)-(D11+C11)</f>
        <v>3964771</v>
      </c>
      <c r="C11" s="145">
        <v>0</v>
      </c>
      <c r="D11" s="145">
        <v>162986</v>
      </c>
      <c r="E11" s="145">
        <v>60379</v>
      </c>
      <c r="F11" s="145">
        <v>4067378</v>
      </c>
      <c r="G11" s="148" t="s">
        <v>384</v>
      </c>
    </row>
    <row r="12" spans="1:7" s="144" customFormat="1" ht="17.25" customHeight="1">
      <c r="A12" s="155" t="s">
        <v>385</v>
      </c>
      <c r="B12" s="276">
        <f t="shared" ref="B12:B20" si="0">SUM(F12+E12)-(D12+C12)</f>
        <v>135881</v>
      </c>
      <c r="C12" s="143">
        <v>1585</v>
      </c>
      <c r="D12" s="143">
        <v>0</v>
      </c>
      <c r="E12" s="143">
        <v>4129</v>
      </c>
      <c r="F12" s="143">
        <v>133337</v>
      </c>
      <c r="G12" s="149" t="s">
        <v>386</v>
      </c>
    </row>
    <row r="13" spans="1:7" ht="17.25" customHeight="1">
      <c r="A13" s="156" t="s">
        <v>387</v>
      </c>
      <c r="B13" s="277">
        <f t="shared" si="0"/>
        <v>2715517</v>
      </c>
      <c r="C13" s="145">
        <v>276046</v>
      </c>
      <c r="D13" s="145">
        <v>410316</v>
      </c>
      <c r="E13" s="145">
        <v>782052</v>
      </c>
      <c r="F13" s="145">
        <v>2619827</v>
      </c>
      <c r="G13" s="148" t="s">
        <v>388</v>
      </c>
    </row>
    <row r="14" spans="1:7" s="144" customFormat="1" ht="17.25" customHeight="1">
      <c r="A14" s="155" t="s">
        <v>389</v>
      </c>
      <c r="B14" s="276">
        <f t="shared" si="0"/>
        <v>355426</v>
      </c>
      <c r="C14" s="143">
        <v>147860</v>
      </c>
      <c r="D14" s="143">
        <v>912</v>
      </c>
      <c r="E14" s="143">
        <v>271421</v>
      </c>
      <c r="F14" s="143">
        <v>232777</v>
      </c>
      <c r="G14" s="149" t="s">
        <v>390</v>
      </c>
    </row>
    <row r="15" spans="1:7" ht="17.25" customHeight="1">
      <c r="A15" s="156" t="s">
        <v>391</v>
      </c>
      <c r="B15" s="277">
        <f t="shared" si="0"/>
        <v>38257</v>
      </c>
      <c r="C15" s="145">
        <v>5406</v>
      </c>
      <c r="D15" s="145">
        <v>8296</v>
      </c>
      <c r="E15" s="145">
        <v>16030</v>
      </c>
      <c r="F15" s="145">
        <v>35929</v>
      </c>
      <c r="G15" s="148" t="s">
        <v>392</v>
      </c>
    </row>
    <row r="16" spans="1:7" s="144" customFormat="1" ht="17.25" customHeight="1">
      <c r="A16" s="155" t="s">
        <v>393</v>
      </c>
      <c r="B16" s="276">
        <f>SUM(F16+E16)-(D16+C16)</f>
        <v>965892</v>
      </c>
      <c r="C16" s="143">
        <v>179138</v>
      </c>
      <c r="D16" s="143">
        <v>403</v>
      </c>
      <c r="E16" s="143">
        <v>721859</v>
      </c>
      <c r="F16" s="143">
        <v>423574</v>
      </c>
      <c r="G16" s="149" t="s">
        <v>394</v>
      </c>
    </row>
    <row r="17" spans="1:7" ht="17.25" customHeight="1">
      <c r="A17" s="156" t="s">
        <v>395</v>
      </c>
      <c r="B17" s="277">
        <f t="shared" si="0"/>
        <v>1633054</v>
      </c>
      <c r="C17" s="145">
        <v>0</v>
      </c>
      <c r="D17" s="145">
        <v>2567</v>
      </c>
      <c r="E17" s="145">
        <v>475526</v>
      </c>
      <c r="F17" s="145">
        <v>1160095</v>
      </c>
      <c r="G17" s="148" t="s">
        <v>396</v>
      </c>
    </row>
    <row r="18" spans="1:7" s="144" customFormat="1" ht="17.25" customHeight="1">
      <c r="A18" s="155" t="s">
        <v>397</v>
      </c>
      <c r="B18" s="276">
        <f t="shared" si="0"/>
        <v>2690011</v>
      </c>
      <c r="C18" s="143">
        <v>290425</v>
      </c>
      <c r="D18" s="143">
        <v>82744</v>
      </c>
      <c r="E18" s="143">
        <v>38657</v>
      </c>
      <c r="F18" s="143">
        <v>3024523</v>
      </c>
      <c r="G18" s="149" t="s">
        <v>398</v>
      </c>
    </row>
    <row r="19" spans="1:7" ht="17.25" customHeight="1">
      <c r="A19" s="156" t="s">
        <v>399</v>
      </c>
      <c r="B19" s="277">
        <f t="shared" si="0"/>
        <v>4263476</v>
      </c>
      <c r="C19" s="145">
        <v>0</v>
      </c>
      <c r="D19" s="145">
        <v>177118</v>
      </c>
      <c r="E19" s="145">
        <v>1111144</v>
      </c>
      <c r="F19" s="145">
        <v>3329450</v>
      </c>
      <c r="G19" s="148" t="s">
        <v>400</v>
      </c>
    </row>
    <row r="20" spans="1:7" s="144" customFormat="1" ht="18" customHeight="1">
      <c r="A20" s="158" t="s">
        <v>4</v>
      </c>
      <c r="B20" s="278">
        <f t="shared" si="0"/>
        <v>16762285</v>
      </c>
      <c r="C20" s="278">
        <f>SUM(C11:C19)</f>
        <v>900460</v>
      </c>
      <c r="D20" s="278">
        <f>SUM(D11:D19)</f>
        <v>845342</v>
      </c>
      <c r="E20" s="278">
        <f>SUM(E11:E19)</f>
        <v>3481197</v>
      </c>
      <c r="F20" s="278">
        <f>SUM(F11:F19)</f>
        <v>15026890</v>
      </c>
      <c r="G20" s="150" t="s">
        <v>43</v>
      </c>
    </row>
    <row r="21" spans="1:7" ht="18" customHeight="1">
      <c r="A21" s="154" t="s">
        <v>200</v>
      </c>
      <c r="B21" s="277"/>
      <c r="C21" s="145"/>
      <c r="D21" s="145"/>
      <c r="E21" s="145"/>
      <c r="F21" s="145"/>
      <c r="G21" s="153" t="s">
        <v>201</v>
      </c>
    </row>
    <row r="22" spans="1:7" s="144" customFormat="1" ht="17.25" customHeight="1">
      <c r="A22" s="155" t="s">
        <v>401</v>
      </c>
      <c r="B22" s="276">
        <f t="shared" ref="B22:B28" si="1">SUM(F22+E22)-(D22+C22)</f>
        <v>381300479</v>
      </c>
      <c r="C22" s="143">
        <v>0</v>
      </c>
      <c r="D22" s="143">
        <v>5588000</v>
      </c>
      <c r="E22" s="143">
        <v>60631351</v>
      </c>
      <c r="F22" s="143">
        <v>326257128</v>
      </c>
      <c r="G22" s="149" t="s">
        <v>402</v>
      </c>
    </row>
    <row r="23" spans="1:7" ht="17.25" customHeight="1">
      <c r="A23" s="156" t="s">
        <v>403</v>
      </c>
      <c r="B23" s="277">
        <f t="shared" si="1"/>
        <v>20128059</v>
      </c>
      <c r="C23" s="145">
        <v>0</v>
      </c>
      <c r="D23" s="145">
        <v>303518</v>
      </c>
      <c r="E23" s="145">
        <v>3002827</v>
      </c>
      <c r="F23" s="145">
        <v>17428750</v>
      </c>
      <c r="G23" s="148" t="s">
        <v>404</v>
      </c>
    </row>
    <row r="24" spans="1:7" s="144" customFormat="1" ht="17.25" customHeight="1">
      <c r="A24" s="155" t="s">
        <v>405</v>
      </c>
      <c r="B24" s="276">
        <f t="shared" si="1"/>
        <v>43376731</v>
      </c>
      <c r="C24" s="143">
        <v>0</v>
      </c>
      <c r="D24" s="143">
        <v>2188998</v>
      </c>
      <c r="E24" s="143">
        <v>2848176</v>
      </c>
      <c r="F24" s="143">
        <v>42717553</v>
      </c>
      <c r="G24" s="149" t="s">
        <v>406</v>
      </c>
    </row>
    <row r="25" spans="1:7" ht="17.25" customHeight="1">
      <c r="A25" s="156" t="s">
        <v>202</v>
      </c>
      <c r="B25" s="277">
        <f t="shared" si="1"/>
        <v>1124948388</v>
      </c>
      <c r="C25" s="145">
        <v>0</v>
      </c>
      <c r="D25" s="145">
        <v>35939438</v>
      </c>
      <c r="E25" s="145">
        <v>57936123</v>
      </c>
      <c r="F25" s="145">
        <v>1102951703</v>
      </c>
      <c r="G25" s="148" t="s">
        <v>203</v>
      </c>
    </row>
    <row r="26" spans="1:7" s="144" customFormat="1" ht="17.25" customHeight="1">
      <c r="A26" s="155" t="s">
        <v>407</v>
      </c>
      <c r="B26" s="276">
        <f t="shared" si="1"/>
        <v>332557345</v>
      </c>
      <c r="C26" s="143">
        <v>0</v>
      </c>
      <c r="D26" s="143">
        <v>52670448</v>
      </c>
      <c r="E26" s="143">
        <v>56942311</v>
      </c>
      <c r="F26" s="143">
        <v>328285482</v>
      </c>
      <c r="G26" s="149" t="s">
        <v>408</v>
      </c>
    </row>
    <row r="27" spans="1:7" ht="17.25" customHeight="1">
      <c r="A27" s="156" t="s">
        <v>409</v>
      </c>
      <c r="B27" s="277">
        <f t="shared" si="1"/>
        <v>1768274</v>
      </c>
      <c r="C27" s="145">
        <v>0</v>
      </c>
      <c r="D27" s="145">
        <v>99961</v>
      </c>
      <c r="E27" s="145">
        <v>1587</v>
      </c>
      <c r="F27" s="145">
        <v>1866648</v>
      </c>
      <c r="G27" s="148" t="s">
        <v>410</v>
      </c>
    </row>
    <row r="28" spans="1:7" s="144" customFormat="1" ht="17.25" customHeight="1">
      <c r="A28" s="155" t="s">
        <v>41</v>
      </c>
      <c r="B28" s="276">
        <f t="shared" si="1"/>
        <v>141389993</v>
      </c>
      <c r="C28" s="143">
        <v>0</v>
      </c>
      <c r="D28" s="143">
        <v>12004740</v>
      </c>
      <c r="E28" s="143">
        <v>33473979</v>
      </c>
      <c r="F28" s="143">
        <v>119920754</v>
      </c>
      <c r="G28" s="149" t="s">
        <v>411</v>
      </c>
    </row>
    <row r="29" spans="1:7" ht="18" customHeight="1">
      <c r="A29" s="157" t="s">
        <v>4</v>
      </c>
      <c r="B29" s="279">
        <f>SUM(B22:B28)</f>
        <v>2045469269</v>
      </c>
      <c r="C29" s="279">
        <f t="shared" ref="C29:D29" si="2">SUM(C22:C28)</f>
        <v>0</v>
      </c>
      <c r="D29" s="279">
        <f t="shared" si="2"/>
        <v>108795103</v>
      </c>
      <c r="E29" s="279">
        <f>SUM(E22:E28)</f>
        <v>214836354</v>
      </c>
      <c r="F29" s="279">
        <f>SUM(F22:F28)</f>
        <v>1939428018</v>
      </c>
      <c r="G29" s="151" t="s">
        <v>43</v>
      </c>
    </row>
    <row r="30" spans="1:7" s="144" customFormat="1" ht="30" customHeight="1">
      <c r="A30" s="157" t="s">
        <v>65</v>
      </c>
      <c r="B30" s="279">
        <f>SUM(B20+B29)</f>
        <v>2062231554</v>
      </c>
      <c r="C30" s="279">
        <f>SUM(C20+C29)</f>
        <v>900460</v>
      </c>
      <c r="D30" s="279">
        <f>SUM(D20+D29)</f>
        <v>109640445</v>
      </c>
      <c r="E30" s="279">
        <f>SUM(E20+E29)</f>
        <v>218317551</v>
      </c>
      <c r="F30" s="279">
        <f>SUM(F20+F29)</f>
        <v>1954454908</v>
      </c>
      <c r="G30" s="151" t="s">
        <v>66</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D27B-7563-4C38-83F4-D53BF57FE001}">
  <sheetPr>
    <tabColor theme="3" tint="0.39997558519241921"/>
  </sheetPr>
  <dimension ref="A1:K7"/>
  <sheetViews>
    <sheetView tabSelected="1" view="pageBreakPreview" zoomScaleNormal="100" zoomScaleSheetLayoutView="100" workbookViewId="0">
      <selection activeCell="V33" sqref="V33"/>
    </sheetView>
  </sheetViews>
  <sheetFormatPr defaultColWidth="10.28515625" defaultRowHeight="15"/>
  <cols>
    <col min="1" max="1" width="13.7109375" style="361" customWidth="1"/>
    <col min="2" max="2" width="54.5703125" style="361" customWidth="1"/>
    <col min="3" max="3" width="57.85546875" style="361" customWidth="1"/>
    <col min="4" max="4" width="13.7109375" style="361" customWidth="1"/>
    <col min="5" max="16384" width="10.28515625" style="361"/>
  </cols>
  <sheetData>
    <row r="1" spans="1:11" s="363" customFormat="1" ht="66.75" customHeight="1">
      <c r="A1" s="374" t="s">
        <v>784</v>
      </c>
      <c r="B1" s="374"/>
      <c r="C1" s="373" t="s">
        <v>783</v>
      </c>
      <c r="D1" s="373"/>
      <c r="E1" s="364"/>
      <c r="F1" s="364"/>
      <c r="G1" s="364"/>
      <c r="H1" s="364"/>
      <c r="I1" s="364"/>
      <c r="J1" s="364"/>
      <c r="K1" s="364"/>
    </row>
    <row r="2" spans="1:11" s="182" customFormat="1" ht="33" customHeight="1">
      <c r="A2" s="378"/>
      <c r="B2" s="378"/>
      <c r="C2" s="378"/>
      <c r="D2" s="378"/>
      <c r="E2" s="362"/>
      <c r="F2" s="362"/>
      <c r="G2" s="362"/>
      <c r="H2" s="362"/>
      <c r="I2" s="362"/>
      <c r="J2" s="362"/>
      <c r="K2" s="362"/>
    </row>
    <row r="3" spans="1:11" ht="33" customHeight="1">
      <c r="A3" s="365"/>
      <c r="B3" s="365"/>
      <c r="C3" s="365"/>
      <c r="D3" s="365"/>
    </row>
    <row r="4" spans="1:11" ht="215.25" customHeight="1">
      <c r="A4" s="365"/>
      <c r="B4" s="379" t="s">
        <v>844</v>
      </c>
      <c r="C4" s="379"/>
      <c r="D4" s="365"/>
    </row>
    <row r="5" spans="1:11" ht="43.5" customHeight="1">
      <c r="A5" s="380" t="s">
        <v>798</v>
      </c>
      <c r="B5" s="380"/>
      <c r="C5" s="380"/>
      <c r="D5" s="380"/>
    </row>
    <row r="6" spans="1:11" ht="33" customHeight="1">
      <c r="A6" s="366"/>
      <c r="B6" s="366"/>
      <c r="C6" s="365"/>
      <c r="D6" s="365"/>
    </row>
    <row r="7" spans="1:11" ht="43.5" customHeight="1">
      <c r="A7" s="375" t="s">
        <v>782</v>
      </c>
      <c r="B7" s="376"/>
      <c r="C7" s="376"/>
      <c r="D7" s="377"/>
    </row>
  </sheetData>
  <mergeCells count="6">
    <mergeCell ref="C1:D1"/>
    <mergeCell ref="A1:B1"/>
    <mergeCell ref="A7:D7"/>
    <mergeCell ref="A2:D2"/>
    <mergeCell ref="B4:C4"/>
    <mergeCell ref="A5:D5"/>
  </mergeCells>
  <printOptions horizontalCentered="1" verticalCentered="1"/>
  <pageMargins left="0" right="0" top="0" bottom="0" header="0.31496062992125984" footer="0.31496062992125984"/>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G15"/>
  <sheetViews>
    <sheetView tabSelected="1" view="pageBreakPreview" zoomScaleNormal="100" zoomScaleSheetLayoutView="100" workbookViewId="0">
      <selection activeCell="V33" sqref="V33"/>
    </sheetView>
  </sheetViews>
  <sheetFormatPr defaultRowHeight="12.75"/>
  <cols>
    <col min="1" max="1" width="25.7109375" style="13" customWidth="1"/>
    <col min="2" max="6" width="12.7109375" style="14" customWidth="1"/>
    <col min="7" max="7" width="25.7109375" style="13" customWidth="1"/>
  </cols>
  <sheetData>
    <row r="1" spans="1:7" s="15" customFormat="1" ht="48.75" customHeight="1">
      <c r="A1" s="441"/>
      <c r="B1" s="390"/>
      <c r="C1" s="390"/>
      <c r="D1" s="390"/>
      <c r="E1" s="390"/>
      <c r="F1" s="390"/>
      <c r="G1" s="390"/>
    </row>
    <row r="2" spans="1:7" s="17" customFormat="1" ht="20.25">
      <c r="A2" s="438" t="s">
        <v>336</v>
      </c>
      <c r="B2" s="438"/>
      <c r="C2" s="438"/>
      <c r="D2" s="438"/>
      <c r="E2" s="438"/>
      <c r="F2" s="438"/>
      <c r="G2" s="438"/>
    </row>
    <row r="3" spans="1:7" s="17" customFormat="1" ht="20.25">
      <c r="A3" s="438" t="s">
        <v>0</v>
      </c>
      <c r="B3" s="438"/>
      <c r="C3" s="438"/>
      <c r="D3" s="438"/>
      <c r="E3" s="438"/>
      <c r="F3" s="438"/>
      <c r="G3" s="438"/>
    </row>
    <row r="4" spans="1:7" s="17" customFormat="1" ht="15.75" customHeight="1">
      <c r="A4" s="440" t="s">
        <v>337</v>
      </c>
      <c r="B4" s="440"/>
      <c r="C4" s="440"/>
      <c r="D4" s="440"/>
      <c r="E4" s="440"/>
      <c r="F4" s="440"/>
      <c r="G4" s="440"/>
    </row>
    <row r="5" spans="1:7" s="17" customFormat="1" ht="15.75">
      <c r="A5" s="440" t="s">
        <v>320</v>
      </c>
      <c r="B5" s="440"/>
      <c r="C5" s="440"/>
      <c r="D5" s="440"/>
      <c r="E5" s="440"/>
      <c r="F5" s="440"/>
      <c r="G5" s="440"/>
    </row>
    <row r="6" spans="1:7" s="17" customFormat="1" ht="15.75">
      <c r="A6" s="440" t="s">
        <v>797</v>
      </c>
      <c r="B6" s="440"/>
      <c r="C6" s="440"/>
      <c r="D6" s="440"/>
      <c r="E6" s="440"/>
      <c r="F6" s="440"/>
      <c r="G6" s="440"/>
    </row>
    <row r="7" spans="1:7" s="33" customFormat="1" ht="16.5">
      <c r="A7" s="18" t="s">
        <v>692</v>
      </c>
      <c r="B7" s="52"/>
      <c r="C7" s="446"/>
      <c r="D7" s="446"/>
      <c r="E7" s="54"/>
      <c r="F7" s="54"/>
      <c r="G7" s="98" t="s">
        <v>695</v>
      </c>
    </row>
    <row r="8" spans="1:7" s="17" customFormat="1" ht="55.5" customHeight="1">
      <c r="A8" s="442" t="s">
        <v>92</v>
      </c>
      <c r="B8" s="36" t="s">
        <v>204</v>
      </c>
      <c r="C8" s="36" t="s">
        <v>205</v>
      </c>
      <c r="D8" s="36" t="s">
        <v>206</v>
      </c>
      <c r="E8" s="36" t="s">
        <v>207</v>
      </c>
      <c r="F8" s="36" t="s">
        <v>208</v>
      </c>
      <c r="G8" s="432" t="s">
        <v>68</v>
      </c>
    </row>
    <row r="9" spans="1:7" s="17" customFormat="1" ht="45">
      <c r="A9" s="443"/>
      <c r="B9" s="37" t="s">
        <v>209</v>
      </c>
      <c r="C9" s="37" t="s">
        <v>210</v>
      </c>
      <c r="D9" s="37" t="s">
        <v>211</v>
      </c>
      <c r="E9" s="37" t="s">
        <v>212</v>
      </c>
      <c r="F9" s="37" t="s">
        <v>213</v>
      </c>
      <c r="G9" s="434"/>
    </row>
    <row r="10" spans="1:7" s="17" customFormat="1" ht="33" customHeight="1" thickBot="1">
      <c r="A10" s="38" t="s">
        <v>6</v>
      </c>
      <c r="B10" s="300">
        <v>4629759</v>
      </c>
      <c r="C10" s="300">
        <v>5292680</v>
      </c>
      <c r="D10" s="301">
        <v>7.38</v>
      </c>
      <c r="E10" s="301">
        <v>0.92</v>
      </c>
      <c r="F10" s="300">
        <v>503414</v>
      </c>
      <c r="G10" s="99" t="s">
        <v>11</v>
      </c>
    </row>
    <row r="11" spans="1:7" s="17" customFormat="1" ht="33" customHeight="1" thickTop="1" thickBot="1">
      <c r="A11" s="41" t="s">
        <v>12</v>
      </c>
      <c r="B11" s="302">
        <v>3115716</v>
      </c>
      <c r="C11" s="302">
        <v>3276974</v>
      </c>
      <c r="D11" s="303">
        <v>4.4000000000000004</v>
      </c>
      <c r="E11" s="303">
        <v>0.53</v>
      </c>
      <c r="F11" s="302">
        <v>444371</v>
      </c>
      <c r="G11" s="100" t="s">
        <v>13</v>
      </c>
    </row>
    <row r="12" spans="1:7" s="17" customFormat="1" ht="33" customHeight="1" thickTop="1" thickBot="1">
      <c r="A12" s="44" t="s">
        <v>14</v>
      </c>
      <c r="B12" s="304">
        <v>2463235</v>
      </c>
      <c r="C12" s="304">
        <v>2828791</v>
      </c>
      <c r="D12" s="305">
        <v>12.69</v>
      </c>
      <c r="E12" s="305">
        <v>0.17</v>
      </c>
      <c r="F12" s="304">
        <v>446476</v>
      </c>
      <c r="G12" s="101" t="s">
        <v>15</v>
      </c>
    </row>
    <row r="13" spans="1:7" s="17" customFormat="1" ht="33" customHeight="1" thickTop="1">
      <c r="A13" s="47" t="s">
        <v>240</v>
      </c>
      <c r="B13" s="306">
        <v>450296</v>
      </c>
      <c r="C13" s="306">
        <v>712637</v>
      </c>
      <c r="D13" s="307">
        <v>35.81</v>
      </c>
      <c r="E13" s="307">
        <v>0.96</v>
      </c>
      <c r="F13" s="306">
        <v>191269</v>
      </c>
      <c r="G13" s="102" t="s">
        <v>144</v>
      </c>
    </row>
    <row r="14" spans="1:7" s="17" customFormat="1" ht="40.5" customHeight="1">
      <c r="A14" s="180" t="s">
        <v>4</v>
      </c>
      <c r="B14" s="314">
        <v>4501650</v>
      </c>
      <c r="C14" s="314">
        <v>5144618</v>
      </c>
      <c r="D14" s="332">
        <v>7.5</v>
      </c>
      <c r="E14" s="332">
        <v>0.9</v>
      </c>
      <c r="F14" s="346">
        <v>498516</v>
      </c>
      <c r="G14" s="343" t="s">
        <v>1</v>
      </c>
    </row>
    <row r="15" spans="1:7" ht="27" customHeight="1">
      <c r="A15" s="457" t="s">
        <v>214</v>
      </c>
      <c r="B15" s="457"/>
      <c r="C15" s="457"/>
      <c r="D15" s="458" t="s">
        <v>215</v>
      </c>
      <c r="E15" s="458"/>
      <c r="F15" s="458"/>
      <c r="G15" s="458"/>
    </row>
  </sheetData>
  <mergeCells count="11">
    <mergeCell ref="A1:G1"/>
    <mergeCell ref="A15:C15"/>
    <mergeCell ref="D15:G15"/>
    <mergeCell ref="A2:G2"/>
    <mergeCell ref="A3:G3"/>
    <mergeCell ref="A4:G4"/>
    <mergeCell ref="A5:G5"/>
    <mergeCell ref="A6:G6"/>
    <mergeCell ref="C7:D7"/>
    <mergeCell ref="A8:A9"/>
    <mergeCell ref="G8:G9"/>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B1"/>
  <sheetViews>
    <sheetView tabSelected="1" view="pageBreakPreview" zoomScaleNormal="100" zoomScaleSheetLayoutView="100" workbookViewId="0">
      <selection activeCell="V33" sqref="V33"/>
    </sheetView>
  </sheetViews>
  <sheetFormatPr defaultRowHeight="12.75"/>
  <cols>
    <col min="1" max="1" width="64.7109375" customWidth="1"/>
    <col min="2" max="2" width="12.7109375" customWidth="1"/>
    <col min="3" max="3" width="28.85546875" customWidth="1"/>
  </cols>
  <sheetData>
    <row r="1" spans="1:2" ht="169.5" customHeight="1">
      <c r="A1" s="429" t="s">
        <v>315</v>
      </c>
      <c r="B1" s="429"/>
    </row>
  </sheetData>
  <mergeCells count="1">
    <mergeCell ref="A1:B1"/>
  </mergeCells>
  <phoneticPr fontId="22" type="noConversion"/>
  <printOptions horizontalCentered="1" verticalCentered="1"/>
  <pageMargins left="0" right="0" top="1.4960629921259843" bottom="0" header="0.31496062992125984" footer="0.31496062992125984"/>
  <pageSetup paperSize="9" orientation="landscape" r:id="rId1"/>
  <rowBreaks count="1" manualBreakCount="1">
    <brk id="1" max="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L15"/>
  <sheetViews>
    <sheetView tabSelected="1" view="pageBreakPreview" zoomScaleNormal="100" zoomScaleSheetLayoutView="100" workbookViewId="0">
      <selection activeCell="V33" sqref="V33"/>
    </sheetView>
  </sheetViews>
  <sheetFormatPr defaultRowHeight="12.75"/>
  <cols>
    <col min="1" max="1" width="25.7109375" customWidth="1"/>
    <col min="2" max="10" width="8.7109375" customWidth="1"/>
    <col min="11" max="11" width="25.7109375" customWidth="1"/>
  </cols>
  <sheetData>
    <row r="1" spans="1:12" s="15" customFormat="1" ht="54" customHeight="1">
      <c r="A1" s="390"/>
      <c r="B1" s="390"/>
      <c r="C1" s="390"/>
      <c r="D1" s="390"/>
      <c r="E1" s="390"/>
      <c r="F1" s="390"/>
      <c r="G1" s="390"/>
      <c r="H1" s="390"/>
      <c r="I1" s="390"/>
      <c r="J1" s="390"/>
      <c r="K1" s="390"/>
    </row>
    <row r="2" spans="1:12" s="33" customFormat="1" ht="20.25">
      <c r="A2" s="438" t="s">
        <v>338</v>
      </c>
      <c r="B2" s="438"/>
      <c r="C2" s="438"/>
      <c r="D2" s="438"/>
      <c r="E2" s="438"/>
      <c r="F2" s="438"/>
      <c r="G2" s="438"/>
      <c r="H2" s="438"/>
      <c r="I2" s="438"/>
      <c r="J2" s="438"/>
      <c r="K2" s="438"/>
      <c r="L2" s="105"/>
    </row>
    <row r="3" spans="1:12" s="33" customFormat="1" ht="20.25">
      <c r="A3" s="438" t="s">
        <v>217</v>
      </c>
      <c r="B3" s="438"/>
      <c r="C3" s="438"/>
      <c r="D3" s="438"/>
      <c r="E3" s="438"/>
      <c r="F3" s="438"/>
      <c r="G3" s="438"/>
      <c r="H3" s="438"/>
      <c r="I3" s="438"/>
      <c r="J3" s="438"/>
      <c r="K3" s="438"/>
      <c r="L3" s="105"/>
    </row>
    <row r="4" spans="1:12" s="33" customFormat="1" ht="15.75" customHeight="1">
      <c r="A4" s="440" t="s">
        <v>339</v>
      </c>
      <c r="B4" s="440"/>
      <c r="C4" s="440"/>
      <c r="D4" s="440"/>
      <c r="E4" s="440"/>
      <c r="F4" s="440"/>
      <c r="G4" s="440"/>
      <c r="H4" s="440"/>
      <c r="I4" s="440"/>
      <c r="J4" s="440"/>
      <c r="K4" s="440"/>
      <c r="L4" s="106"/>
    </row>
    <row r="5" spans="1:12" s="33" customFormat="1" ht="15.75" customHeight="1">
      <c r="A5" s="440" t="s">
        <v>216</v>
      </c>
      <c r="B5" s="440"/>
      <c r="C5" s="440"/>
      <c r="D5" s="440"/>
      <c r="E5" s="440"/>
      <c r="F5" s="440"/>
      <c r="G5" s="440"/>
      <c r="H5" s="440"/>
      <c r="I5" s="440"/>
      <c r="J5" s="440"/>
      <c r="K5" s="440"/>
      <c r="L5" s="106"/>
    </row>
    <row r="6" spans="1:12" s="6" customFormat="1" ht="15.75" customHeight="1">
      <c r="A6" s="456" t="s">
        <v>797</v>
      </c>
      <c r="B6" s="456"/>
      <c r="C6" s="456"/>
      <c r="D6" s="456"/>
      <c r="E6" s="456"/>
      <c r="F6" s="456"/>
      <c r="G6" s="456"/>
      <c r="H6" s="456"/>
      <c r="I6" s="456"/>
      <c r="J6" s="456"/>
      <c r="K6" s="456"/>
      <c r="L6" s="107"/>
    </row>
    <row r="7" spans="1:12" s="6" customFormat="1" ht="18">
      <c r="A7" s="459" t="s">
        <v>283</v>
      </c>
      <c r="B7" s="459"/>
      <c r="K7" s="8" t="s">
        <v>16</v>
      </c>
      <c r="L7" s="9"/>
    </row>
    <row r="8" spans="1:12" ht="15.75" customHeight="1">
      <c r="A8" s="460" t="s">
        <v>344</v>
      </c>
      <c r="B8" s="442" t="s">
        <v>1</v>
      </c>
      <c r="C8" s="442"/>
      <c r="D8" s="442"/>
      <c r="E8" s="442" t="s">
        <v>2</v>
      </c>
      <c r="F8" s="442"/>
      <c r="G8" s="442"/>
      <c r="H8" s="442" t="s">
        <v>3</v>
      </c>
      <c r="I8" s="442"/>
      <c r="J8" s="442"/>
      <c r="K8" s="442" t="s">
        <v>343</v>
      </c>
    </row>
    <row r="9" spans="1:12" ht="12.75" customHeight="1">
      <c r="A9" s="461"/>
      <c r="B9" s="463" t="s">
        <v>4</v>
      </c>
      <c r="C9" s="463"/>
      <c r="D9" s="463"/>
      <c r="E9" s="463" t="s">
        <v>5</v>
      </c>
      <c r="F9" s="463"/>
      <c r="G9" s="463"/>
      <c r="H9" s="463" t="s">
        <v>6</v>
      </c>
      <c r="I9" s="463"/>
      <c r="J9" s="463"/>
      <c r="K9" s="430"/>
    </row>
    <row r="10" spans="1:12" ht="15.75" customHeight="1">
      <c r="A10" s="461"/>
      <c r="B10" s="176" t="s">
        <v>1</v>
      </c>
      <c r="C10" s="176" t="s">
        <v>7</v>
      </c>
      <c r="D10" s="176" t="s">
        <v>8</v>
      </c>
      <c r="E10" s="176" t="s">
        <v>1</v>
      </c>
      <c r="F10" s="176" t="s">
        <v>7</v>
      </c>
      <c r="G10" s="176" t="s">
        <v>8</v>
      </c>
      <c r="H10" s="176" t="s">
        <v>1</v>
      </c>
      <c r="I10" s="176" t="s">
        <v>7</v>
      </c>
      <c r="J10" s="176" t="s">
        <v>8</v>
      </c>
      <c r="K10" s="430"/>
    </row>
    <row r="11" spans="1:12" ht="16.5" customHeight="1">
      <c r="A11" s="462"/>
      <c r="B11" s="108" t="s">
        <v>4</v>
      </c>
      <c r="C11" s="108" t="s">
        <v>9</v>
      </c>
      <c r="D11" s="108" t="s">
        <v>10</v>
      </c>
      <c r="E11" s="108" t="s">
        <v>4</v>
      </c>
      <c r="F11" s="108" t="s">
        <v>9</v>
      </c>
      <c r="G11" s="108" t="s">
        <v>10</v>
      </c>
      <c r="H11" s="108" t="s">
        <v>4</v>
      </c>
      <c r="I11" s="108" t="s">
        <v>9</v>
      </c>
      <c r="J11" s="108" t="s">
        <v>10</v>
      </c>
      <c r="K11" s="443"/>
    </row>
    <row r="12" spans="1:12" ht="35.1" customHeight="1" thickBot="1">
      <c r="A12" s="168" t="s">
        <v>6</v>
      </c>
      <c r="B12" s="252">
        <f t="shared" ref="B12:D14" si="0">H12+E12</f>
        <v>1171</v>
      </c>
      <c r="C12" s="252">
        <f t="shared" si="0"/>
        <v>306</v>
      </c>
      <c r="D12" s="252">
        <f t="shared" si="0"/>
        <v>865</v>
      </c>
      <c r="E12" s="252">
        <f>SUM(F12:G12)</f>
        <v>1041</v>
      </c>
      <c r="F12" s="26">
        <v>231</v>
      </c>
      <c r="G12" s="26">
        <v>810</v>
      </c>
      <c r="H12" s="252">
        <f>SUM(I12:J12)</f>
        <v>130</v>
      </c>
      <c r="I12" s="26">
        <v>75</v>
      </c>
      <c r="J12" s="26">
        <v>55</v>
      </c>
      <c r="K12" s="166" t="s">
        <v>11</v>
      </c>
    </row>
    <row r="13" spans="1:12" ht="35.1" customHeight="1" thickBot="1">
      <c r="A13" s="169" t="s">
        <v>12</v>
      </c>
      <c r="B13" s="253">
        <f t="shared" si="0"/>
        <v>227</v>
      </c>
      <c r="C13" s="253">
        <f t="shared" si="0"/>
        <v>51</v>
      </c>
      <c r="D13" s="253">
        <f t="shared" si="0"/>
        <v>176</v>
      </c>
      <c r="E13" s="253">
        <f>SUM(F13:G13)</f>
        <v>222</v>
      </c>
      <c r="F13" s="27">
        <v>49</v>
      </c>
      <c r="G13" s="27">
        <v>173</v>
      </c>
      <c r="H13" s="344">
        <f t="shared" ref="H13:H14" si="1">SUM(I13:J13)</f>
        <v>5</v>
      </c>
      <c r="I13" s="27">
        <v>2</v>
      </c>
      <c r="J13" s="27">
        <v>3</v>
      </c>
      <c r="K13" s="167" t="s">
        <v>13</v>
      </c>
    </row>
    <row r="14" spans="1:12" ht="35.1" customHeight="1">
      <c r="A14" s="371" t="s">
        <v>240</v>
      </c>
      <c r="B14" s="280">
        <f t="shared" si="0"/>
        <v>31</v>
      </c>
      <c r="C14" s="280">
        <f t="shared" si="0"/>
        <v>19</v>
      </c>
      <c r="D14" s="280">
        <f t="shared" si="0"/>
        <v>12</v>
      </c>
      <c r="E14" s="280">
        <f>SUM(F14:G14)</f>
        <v>31</v>
      </c>
      <c r="F14" s="103">
        <v>19</v>
      </c>
      <c r="G14" s="103">
        <v>12</v>
      </c>
      <c r="H14" s="338">
        <f t="shared" si="1"/>
        <v>0</v>
      </c>
      <c r="I14" s="103">
        <v>0</v>
      </c>
      <c r="J14" s="103">
        <v>0</v>
      </c>
      <c r="K14" s="368" t="s">
        <v>411</v>
      </c>
    </row>
    <row r="15" spans="1:12" ht="40.5" customHeight="1">
      <c r="A15" s="170" t="s">
        <v>4</v>
      </c>
      <c r="B15" s="281">
        <f t="shared" ref="B15:I15" si="2">SUM(B12:B14)</f>
        <v>1429</v>
      </c>
      <c r="C15" s="281">
        <f t="shared" si="2"/>
        <v>376</v>
      </c>
      <c r="D15" s="281">
        <f t="shared" si="2"/>
        <v>1053</v>
      </c>
      <c r="E15" s="281">
        <f t="shared" si="2"/>
        <v>1294</v>
      </c>
      <c r="F15" s="281">
        <f t="shared" si="2"/>
        <v>299</v>
      </c>
      <c r="G15" s="281">
        <f t="shared" si="2"/>
        <v>995</v>
      </c>
      <c r="H15" s="281">
        <f t="shared" si="2"/>
        <v>135</v>
      </c>
      <c r="I15" s="281">
        <f t="shared" si="2"/>
        <v>77</v>
      </c>
      <c r="J15" s="281">
        <f>SUM(J12:J14)</f>
        <v>58</v>
      </c>
      <c r="K15" s="104" t="s">
        <v>1</v>
      </c>
    </row>
  </sheetData>
  <mergeCells count="15">
    <mergeCell ref="K8:K11"/>
    <mergeCell ref="A8:A11"/>
    <mergeCell ref="B8:D8"/>
    <mergeCell ref="E8:G8"/>
    <mergeCell ref="H8:J8"/>
    <mergeCell ref="B9:D9"/>
    <mergeCell ref="E9:G9"/>
    <mergeCell ref="H9:J9"/>
    <mergeCell ref="A5:K5"/>
    <mergeCell ref="A6:K6"/>
    <mergeCell ref="A7:B7"/>
    <mergeCell ref="A1:K1"/>
    <mergeCell ref="A2:K2"/>
    <mergeCell ref="A3:K3"/>
    <mergeCell ref="A4:K4"/>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H15"/>
  <sheetViews>
    <sheetView tabSelected="1" view="pageBreakPreview" zoomScaleNormal="100" zoomScaleSheetLayoutView="100" workbookViewId="0">
      <selection activeCell="V33" sqref="V33"/>
    </sheetView>
  </sheetViews>
  <sheetFormatPr defaultRowHeight="12.75"/>
  <cols>
    <col min="1" max="1" width="25.7109375" customWidth="1"/>
    <col min="2" max="7" width="11.7109375" customWidth="1"/>
    <col min="8" max="8" width="25.7109375" customWidth="1"/>
  </cols>
  <sheetData>
    <row r="1" spans="1:8" s="15" customFormat="1" ht="54" customHeight="1">
      <c r="A1" s="441"/>
      <c r="B1" s="390"/>
      <c r="C1" s="390"/>
      <c r="D1" s="390"/>
      <c r="E1" s="390"/>
      <c r="F1" s="390"/>
      <c r="G1" s="390"/>
      <c r="H1" s="390"/>
    </row>
    <row r="2" spans="1:8" s="6" customFormat="1" ht="20.25">
      <c r="A2" s="455" t="s">
        <v>340</v>
      </c>
      <c r="B2" s="455"/>
      <c r="C2" s="455"/>
      <c r="D2" s="455"/>
      <c r="E2" s="455"/>
      <c r="F2" s="455"/>
      <c r="G2" s="455"/>
      <c r="H2" s="455"/>
    </row>
    <row r="3" spans="1:8" s="6" customFormat="1" ht="20.25">
      <c r="A3" s="455" t="s">
        <v>217</v>
      </c>
      <c r="B3" s="455"/>
      <c r="C3" s="455"/>
      <c r="D3" s="455"/>
      <c r="E3" s="455"/>
      <c r="F3" s="455"/>
      <c r="G3" s="455"/>
      <c r="H3" s="455"/>
    </row>
    <row r="4" spans="1:8" s="6" customFormat="1" ht="15.75" customHeight="1">
      <c r="A4" s="456" t="s">
        <v>341</v>
      </c>
      <c r="B4" s="456"/>
      <c r="C4" s="456"/>
      <c r="D4" s="456"/>
      <c r="E4" s="456"/>
      <c r="F4" s="456"/>
      <c r="G4" s="456"/>
      <c r="H4" s="456"/>
    </row>
    <row r="5" spans="1:8" s="6" customFormat="1" ht="15.75" customHeight="1">
      <c r="A5" s="456" t="s">
        <v>216</v>
      </c>
      <c r="B5" s="456"/>
      <c r="C5" s="456"/>
      <c r="D5" s="456"/>
      <c r="E5" s="456"/>
      <c r="F5" s="456"/>
      <c r="G5" s="456"/>
      <c r="H5" s="456"/>
    </row>
    <row r="6" spans="1:8" s="6" customFormat="1" ht="15.75" customHeight="1">
      <c r="A6" s="456" t="s">
        <v>797</v>
      </c>
      <c r="B6" s="456"/>
      <c r="C6" s="456"/>
      <c r="D6" s="456"/>
      <c r="E6" s="456"/>
      <c r="F6" s="456"/>
      <c r="G6" s="456"/>
      <c r="H6" s="456"/>
    </row>
    <row r="7" spans="1:8" s="6" customFormat="1" ht="15.75">
      <c r="A7" s="32" t="s">
        <v>301</v>
      </c>
      <c r="G7" s="10"/>
      <c r="H7" s="8" t="s">
        <v>302</v>
      </c>
    </row>
    <row r="8" spans="1:8" ht="15.75" customHeight="1">
      <c r="A8" s="467" t="s">
        <v>342</v>
      </c>
      <c r="B8" s="464" t="s">
        <v>17</v>
      </c>
      <c r="C8" s="464"/>
      <c r="D8" s="464"/>
      <c r="E8" s="464" t="s">
        <v>18</v>
      </c>
      <c r="F8" s="464"/>
      <c r="G8" s="464"/>
      <c r="H8" s="464" t="s">
        <v>343</v>
      </c>
    </row>
    <row r="9" spans="1:8" ht="15.75" customHeight="1">
      <c r="A9" s="468"/>
      <c r="B9" s="470" t="s">
        <v>19</v>
      </c>
      <c r="C9" s="470"/>
      <c r="D9" s="470"/>
      <c r="E9" s="470" t="s">
        <v>20</v>
      </c>
      <c r="F9" s="470"/>
      <c r="G9" s="470"/>
      <c r="H9" s="465"/>
    </row>
    <row r="10" spans="1:8" ht="15.75" customHeight="1">
      <c r="A10" s="468"/>
      <c r="B10" s="177" t="s">
        <v>1</v>
      </c>
      <c r="C10" s="177" t="s">
        <v>2</v>
      </c>
      <c r="D10" s="177" t="s">
        <v>3</v>
      </c>
      <c r="E10" s="177" t="s">
        <v>1</v>
      </c>
      <c r="F10" s="177" t="s">
        <v>2</v>
      </c>
      <c r="G10" s="177" t="s">
        <v>3</v>
      </c>
      <c r="H10" s="465"/>
    </row>
    <row r="11" spans="1:8" ht="16.5" customHeight="1">
      <c r="A11" s="469"/>
      <c r="B11" s="178" t="s">
        <v>4</v>
      </c>
      <c r="C11" s="178" t="s">
        <v>5</v>
      </c>
      <c r="D11" s="178" t="s">
        <v>6</v>
      </c>
      <c r="E11" s="178" t="s">
        <v>4</v>
      </c>
      <c r="F11" s="178" t="s">
        <v>5</v>
      </c>
      <c r="G11" s="178" t="s">
        <v>6</v>
      </c>
      <c r="H11" s="466"/>
    </row>
    <row r="12" spans="1:8" ht="35.1" customHeight="1" thickBot="1">
      <c r="A12" s="168" t="s">
        <v>6</v>
      </c>
      <c r="B12" s="252">
        <f>SUM(C12:D12)</f>
        <v>282181</v>
      </c>
      <c r="C12" s="26">
        <v>235500</v>
      </c>
      <c r="D12" s="26">
        <v>46681</v>
      </c>
      <c r="E12" s="252">
        <f>SUM(F12:G12)</f>
        <v>1171</v>
      </c>
      <c r="F12" s="26">
        <v>1041</v>
      </c>
      <c r="G12" s="26">
        <v>130</v>
      </c>
      <c r="H12" s="166" t="s">
        <v>11</v>
      </c>
    </row>
    <row r="13" spans="1:8" ht="35.1" customHeight="1" thickBot="1">
      <c r="A13" s="169" t="s">
        <v>12</v>
      </c>
      <c r="B13" s="253">
        <f>SUM(C13:D13)</f>
        <v>48698</v>
      </c>
      <c r="C13" s="27">
        <v>44262</v>
      </c>
      <c r="D13" s="27">
        <v>4436</v>
      </c>
      <c r="E13" s="253">
        <f>SUM(F13:G13)</f>
        <v>227</v>
      </c>
      <c r="F13" s="27">
        <v>222</v>
      </c>
      <c r="G13" s="27">
        <v>5</v>
      </c>
      <c r="H13" s="167" t="s">
        <v>13</v>
      </c>
    </row>
    <row r="14" spans="1:8" ht="35.1" customHeight="1">
      <c r="A14" s="371" t="s">
        <v>240</v>
      </c>
      <c r="B14" s="280">
        <f>SUM(C14:D14)</f>
        <v>8361</v>
      </c>
      <c r="C14" s="103">
        <v>8361</v>
      </c>
      <c r="D14" s="103">
        <v>0</v>
      </c>
      <c r="E14" s="280">
        <f>SUM(F14:G14)</f>
        <v>31</v>
      </c>
      <c r="F14" s="103">
        <v>31</v>
      </c>
      <c r="G14" s="103">
        <v>0</v>
      </c>
      <c r="H14" s="368" t="s">
        <v>411</v>
      </c>
    </row>
    <row r="15" spans="1:8" ht="40.5" customHeight="1">
      <c r="A15" s="170" t="s">
        <v>4</v>
      </c>
      <c r="B15" s="281">
        <f t="shared" ref="B15:G15" si="0">SUM(B12:B14)</f>
        <v>339240</v>
      </c>
      <c r="C15" s="281">
        <f t="shared" si="0"/>
        <v>288123</v>
      </c>
      <c r="D15" s="281">
        <f t="shared" si="0"/>
        <v>51117</v>
      </c>
      <c r="E15" s="281">
        <f t="shared" si="0"/>
        <v>1429</v>
      </c>
      <c r="F15" s="281">
        <f t="shared" si="0"/>
        <v>1294</v>
      </c>
      <c r="G15" s="281">
        <f t="shared" si="0"/>
        <v>135</v>
      </c>
      <c r="H15" s="104" t="s">
        <v>1</v>
      </c>
    </row>
  </sheetData>
  <mergeCells count="12">
    <mergeCell ref="B8:D8"/>
    <mergeCell ref="E8:G8"/>
    <mergeCell ref="A1:H1"/>
    <mergeCell ref="H8:H11"/>
    <mergeCell ref="A8:A11"/>
    <mergeCell ref="A2:H2"/>
    <mergeCell ref="A3:H3"/>
    <mergeCell ref="A4:H4"/>
    <mergeCell ref="A5:H5"/>
    <mergeCell ref="B9:D9"/>
    <mergeCell ref="E9:G9"/>
    <mergeCell ref="A6:H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L14"/>
  <sheetViews>
    <sheetView tabSelected="1" view="pageBreakPreview" zoomScaleNormal="100" zoomScaleSheetLayoutView="100" workbookViewId="0">
      <selection activeCell="V33" sqref="V33"/>
    </sheetView>
  </sheetViews>
  <sheetFormatPr defaultRowHeight="12.75"/>
  <cols>
    <col min="1" max="1" width="25.7109375" customWidth="1"/>
    <col min="2" max="7" width="10.7109375" customWidth="1"/>
    <col min="8" max="8" width="25.7109375" customWidth="1"/>
  </cols>
  <sheetData>
    <row r="1" spans="1:12" s="15" customFormat="1" ht="54" customHeight="1">
      <c r="A1" s="441"/>
      <c r="B1" s="390"/>
      <c r="C1" s="390"/>
      <c r="D1" s="390"/>
      <c r="E1" s="390"/>
      <c r="F1" s="390"/>
      <c r="G1" s="390"/>
      <c r="H1" s="390"/>
    </row>
    <row r="2" spans="1:12" s="6" customFormat="1" ht="20.25">
      <c r="A2" s="438" t="s">
        <v>21</v>
      </c>
      <c r="B2" s="438"/>
      <c r="C2" s="438"/>
      <c r="D2" s="438"/>
      <c r="E2" s="438"/>
      <c r="F2" s="438"/>
      <c r="G2" s="438"/>
      <c r="H2" s="438"/>
      <c r="I2" s="12"/>
      <c r="J2" s="12"/>
      <c r="K2" s="12"/>
      <c r="L2" s="12"/>
    </row>
    <row r="3" spans="1:12" s="6" customFormat="1" ht="20.25">
      <c r="A3" s="438" t="s">
        <v>217</v>
      </c>
      <c r="B3" s="438"/>
      <c r="C3" s="438"/>
      <c r="D3" s="438"/>
      <c r="E3" s="438"/>
      <c r="F3" s="438"/>
      <c r="G3" s="438"/>
      <c r="H3" s="438"/>
      <c r="I3" s="12"/>
      <c r="J3" s="12"/>
      <c r="K3" s="12"/>
      <c r="L3" s="12"/>
    </row>
    <row r="4" spans="1:12" s="6" customFormat="1" ht="15.75" customHeight="1">
      <c r="A4" s="440" t="s">
        <v>22</v>
      </c>
      <c r="B4" s="440"/>
      <c r="C4" s="440"/>
      <c r="D4" s="440"/>
      <c r="E4" s="440"/>
      <c r="F4" s="440"/>
      <c r="G4" s="440"/>
      <c r="H4" s="440"/>
      <c r="I4" s="11"/>
      <c r="J4" s="11"/>
      <c r="K4" s="11"/>
      <c r="L4" s="11"/>
    </row>
    <row r="5" spans="1:12" s="6" customFormat="1" ht="15.75" customHeight="1">
      <c r="A5" s="440" t="s">
        <v>216</v>
      </c>
      <c r="B5" s="440"/>
      <c r="C5" s="440"/>
      <c r="D5" s="440"/>
      <c r="E5" s="440"/>
      <c r="F5" s="440"/>
      <c r="G5" s="440"/>
      <c r="H5" s="440"/>
      <c r="I5" s="11"/>
      <c r="J5" s="11"/>
      <c r="K5" s="11"/>
      <c r="L5" s="11"/>
    </row>
    <row r="6" spans="1:12" s="6" customFormat="1" ht="15.75" customHeight="1">
      <c r="A6" s="440" t="s">
        <v>797</v>
      </c>
      <c r="B6" s="440"/>
      <c r="C6" s="440"/>
      <c r="D6" s="440"/>
      <c r="E6" s="440"/>
      <c r="F6" s="440"/>
      <c r="G6" s="440"/>
      <c r="H6" s="440"/>
      <c r="I6" s="11"/>
      <c r="J6" s="11"/>
      <c r="K6" s="11"/>
      <c r="L6" s="11"/>
    </row>
    <row r="7" spans="1:12" s="6" customFormat="1" ht="18">
      <c r="A7" s="18" t="s">
        <v>287</v>
      </c>
      <c r="B7" s="33"/>
      <c r="C7" s="33"/>
      <c r="D7" s="33"/>
      <c r="E7" s="33"/>
      <c r="F7" s="33"/>
      <c r="G7" s="34"/>
      <c r="H7" s="35" t="s">
        <v>286</v>
      </c>
      <c r="J7" s="8"/>
      <c r="K7" s="9"/>
    </row>
    <row r="8" spans="1:12" ht="60" customHeight="1">
      <c r="A8" s="460" t="s">
        <v>342</v>
      </c>
      <c r="B8" s="36" t="s">
        <v>23</v>
      </c>
      <c r="C8" s="36" t="s">
        <v>24</v>
      </c>
      <c r="D8" s="36" t="s">
        <v>25</v>
      </c>
      <c r="E8" s="36" t="s">
        <v>26</v>
      </c>
      <c r="F8" s="36" t="s">
        <v>789</v>
      </c>
      <c r="G8" s="36" t="s">
        <v>27</v>
      </c>
      <c r="H8" s="442" t="s">
        <v>343</v>
      </c>
      <c r="I8" s="1"/>
    </row>
    <row r="9" spans="1:12" ht="56.25">
      <c r="A9" s="462"/>
      <c r="B9" s="342" t="s">
        <v>4</v>
      </c>
      <c r="C9" s="37" t="s">
        <v>28</v>
      </c>
      <c r="D9" s="37" t="s">
        <v>29</v>
      </c>
      <c r="E9" s="37" t="s">
        <v>30</v>
      </c>
      <c r="F9" s="37" t="s">
        <v>31</v>
      </c>
      <c r="G9" s="37" t="s">
        <v>32</v>
      </c>
      <c r="H9" s="443"/>
      <c r="I9" s="4"/>
    </row>
    <row r="10" spans="1:12" s="17" customFormat="1" ht="35.1" customHeight="1" thickBot="1">
      <c r="A10" s="38" t="s">
        <v>6</v>
      </c>
      <c r="B10" s="347">
        <f>SUM(C10:G10)</f>
        <v>16010</v>
      </c>
      <c r="C10" s="310">
        <v>10630</v>
      </c>
      <c r="D10" s="310">
        <v>1965</v>
      </c>
      <c r="E10" s="310">
        <v>3160</v>
      </c>
      <c r="F10" s="310">
        <v>122</v>
      </c>
      <c r="G10" s="310">
        <v>133</v>
      </c>
      <c r="H10" s="40" t="s">
        <v>11</v>
      </c>
    </row>
    <row r="11" spans="1:12" s="17" customFormat="1" ht="35.1" customHeight="1" thickTop="1" thickBot="1">
      <c r="A11" s="41" t="s">
        <v>12</v>
      </c>
      <c r="B11" s="311">
        <f>SUM(C11:G11)</f>
        <v>3619</v>
      </c>
      <c r="C11" s="302">
        <v>2573</v>
      </c>
      <c r="D11" s="302">
        <v>815</v>
      </c>
      <c r="E11" s="302">
        <v>231</v>
      </c>
      <c r="F11" s="302">
        <v>0</v>
      </c>
      <c r="G11" s="302">
        <v>0</v>
      </c>
      <c r="H11" s="43" t="s">
        <v>13</v>
      </c>
    </row>
    <row r="12" spans="1:12" s="17" customFormat="1" ht="35.1" customHeight="1" thickTop="1">
      <c r="A12" s="369" t="s">
        <v>240</v>
      </c>
      <c r="B12" s="312">
        <f>SUM(C12:G12)</f>
        <v>331</v>
      </c>
      <c r="C12" s="313">
        <v>86</v>
      </c>
      <c r="D12" s="313">
        <v>198</v>
      </c>
      <c r="E12" s="313">
        <v>6</v>
      </c>
      <c r="F12" s="313">
        <v>41</v>
      </c>
      <c r="G12" s="313">
        <v>0</v>
      </c>
      <c r="H12" s="68" t="s">
        <v>411</v>
      </c>
    </row>
    <row r="13" spans="1:12" s="17" customFormat="1" ht="40.5" customHeight="1" thickBot="1">
      <c r="A13" s="165" t="s">
        <v>4</v>
      </c>
      <c r="B13" s="372">
        <f>B10+B11+B12</f>
        <v>19960</v>
      </c>
      <c r="C13" s="314">
        <f t="shared" ref="C13:G13" si="0">SUM(C10:C12)</f>
        <v>13289</v>
      </c>
      <c r="D13" s="314">
        <f t="shared" si="0"/>
        <v>2978</v>
      </c>
      <c r="E13" s="314">
        <f t="shared" si="0"/>
        <v>3397</v>
      </c>
      <c r="F13" s="314">
        <f t="shared" si="0"/>
        <v>163</v>
      </c>
      <c r="G13" s="314">
        <f t="shared" si="0"/>
        <v>133</v>
      </c>
      <c r="H13" s="180" t="s">
        <v>1</v>
      </c>
    </row>
    <row r="14" spans="1:12" ht="13.5" thickTop="1"/>
  </sheetData>
  <mergeCells count="8">
    <mergeCell ref="A1:H1"/>
    <mergeCell ref="A8:A9"/>
    <mergeCell ref="H8:H9"/>
    <mergeCell ref="A6:H6"/>
    <mergeCell ref="A2:H2"/>
    <mergeCell ref="A3:H3"/>
    <mergeCell ref="A4:H4"/>
    <mergeCell ref="A5:H5"/>
  </mergeCells>
  <phoneticPr fontId="0" type="noConversion"/>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J30"/>
  <sheetViews>
    <sheetView tabSelected="1" view="pageBreakPreview" topLeftCell="A3" zoomScaleNormal="100" zoomScaleSheetLayoutView="100" workbookViewId="0">
      <selection activeCell="V33" sqref="V33"/>
    </sheetView>
  </sheetViews>
  <sheetFormatPr defaultRowHeight="12.75"/>
  <cols>
    <col min="1" max="1" width="45.7109375" customWidth="1"/>
    <col min="2" max="5" width="10.7109375" customWidth="1"/>
    <col min="6" max="6" width="45.7109375" customWidth="1"/>
  </cols>
  <sheetData>
    <row r="1" spans="1:10" s="15" customFormat="1" ht="54" customHeight="1">
      <c r="A1" s="441"/>
      <c r="B1" s="390"/>
      <c r="C1" s="390"/>
      <c r="D1" s="390"/>
      <c r="E1" s="390"/>
      <c r="F1" s="390"/>
    </row>
    <row r="2" spans="1:10" s="33" customFormat="1" ht="20.25">
      <c r="A2" s="438" t="s">
        <v>345</v>
      </c>
      <c r="B2" s="438"/>
      <c r="C2" s="438"/>
      <c r="D2" s="438"/>
      <c r="E2" s="438"/>
      <c r="F2" s="438"/>
      <c r="G2" s="50"/>
      <c r="H2" s="50"/>
      <c r="I2" s="50"/>
      <c r="J2" s="50"/>
    </row>
    <row r="3" spans="1:10" s="33" customFormat="1" ht="20.25">
      <c r="A3" s="438" t="s">
        <v>217</v>
      </c>
      <c r="B3" s="438"/>
      <c r="C3" s="438"/>
      <c r="D3" s="438"/>
      <c r="E3" s="438"/>
      <c r="F3" s="438"/>
      <c r="G3" s="50"/>
      <c r="H3" s="50"/>
      <c r="I3" s="50"/>
      <c r="J3" s="50"/>
    </row>
    <row r="4" spans="1:10" s="33" customFormat="1" ht="15.75" customHeight="1">
      <c r="A4" s="440" t="s">
        <v>346</v>
      </c>
      <c r="B4" s="440"/>
      <c r="C4" s="440"/>
      <c r="D4" s="440"/>
      <c r="E4" s="440"/>
      <c r="F4" s="440"/>
      <c r="G4" s="51"/>
      <c r="H4" s="51"/>
      <c r="I4" s="51"/>
      <c r="J4" s="51"/>
    </row>
    <row r="5" spans="1:10" s="33" customFormat="1" ht="15.75" customHeight="1">
      <c r="A5" s="440" t="s">
        <v>216</v>
      </c>
      <c r="B5" s="440"/>
      <c r="C5" s="440"/>
      <c r="D5" s="440"/>
      <c r="E5" s="440"/>
      <c r="F5" s="440"/>
      <c r="G5" s="51"/>
      <c r="H5" s="51"/>
      <c r="I5" s="51"/>
      <c r="J5" s="51"/>
    </row>
    <row r="6" spans="1:10" s="33" customFormat="1" ht="15.75" customHeight="1">
      <c r="A6" s="440" t="s">
        <v>797</v>
      </c>
      <c r="B6" s="440"/>
      <c r="C6" s="440"/>
      <c r="D6" s="440"/>
      <c r="E6" s="440"/>
      <c r="F6" s="440"/>
      <c r="G6" s="51"/>
      <c r="H6" s="51"/>
      <c r="I6" s="51"/>
      <c r="J6" s="51"/>
    </row>
    <row r="7" spans="1:10" s="33" customFormat="1" ht="16.5">
      <c r="A7" s="18" t="s">
        <v>303</v>
      </c>
      <c r="B7" s="52"/>
      <c r="C7" s="53"/>
      <c r="D7" s="54"/>
      <c r="E7" s="54"/>
      <c r="F7" s="35" t="s">
        <v>304</v>
      </c>
    </row>
    <row r="8" spans="1:10" s="17" customFormat="1" ht="17.25" customHeight="1">
      <c r="A8" s="471" t="s">
        <v>33</v>
      </c>
      <c r="B8" s="444" t="s">
        <v>347</v>
      </c>
      <c r="C8" s="445"/>
      <c r="D8" s="445"/>
      <c r="E8" s="445"/>
      <c r="F8" s="432"/>
    </row>
    <row r="9" spans="1:10" s="17" customFormat="1" ht="17.25" customHeight="1">
      <c r="A9" s="463"/>
      <c r="B9" s="174" t="s">
        <v>1</v>
      </c>
      <c r="C9" s="174" t="s">
        <v>144</v>
      </c>
      <c r="D9" s="174" t="s">
        <v>13</v>
      </c>
      <c r="E9" s="174" t="s">
        <v>11</v>
      </c>
      <c r="F9" s="433"/>
    </row>
    <row r="10" spans="1:10" s="17" customFormat="1" ht="17.25" customHeight="1">
      <c r="A10" s="472"/>
      <c r="B10" s="179" t="s">
        <v>4</v>
      </c>
      <c r="C10" s="108" t="s">
        <v>240</v>
      </c>
      <c r="D10" s="108" t="s">
        <v>12</v>
      </c>
      <c r="E10" s="108" t="s">
        <v>6</v>
      </c>
      <c r="F10" s="434"/>
    </row>
    <row r="11" spans="1:10" s="17" customFormat="1" ht="18" customHeight="1" thickBot="1">
      <c r="A11" s="56" t="s">
        <v>35</v>
      </c>
      <c r="B11" s="309">
        <f>SUM(C11:E11)</f>
        <v>12578</v>
      </c>
      <c r="C11" s="310">
        <v>1186</v>
      </c>
      <c r="D11" s="310">
        <v>2147</v>
      </c>
      <c r="E11" s="310">
        <v>9245</v>
      </c>
      <c r="F11" s="40" t="s">
        <v>36</v>
      </c>
    </row>
    <row r="12" spans="1:10" s="17" customFormat="1" ht="18" customHeight="1" thickTop="1" thickBot="1">
      <c r="A12" s="57" t="s">
        <v>37</v>
      </c>
      <c r="B12" s="311">
        <f>SUM(C12:E12)</f>
        <v>11</v>
      </c>
      <c r="C12" s="302">
        <v>0</v>
      </c>
      <c r="D12" s="302">
        <v>11</v>
      </c>
      <c r="E12" s="302">
        <v>0</v>
      </c>
      <c r="F12" s="43" t="s">
        <v>38</v>
      </c>
    </row>
    <row r="13" spans="1:10" s="17" customFormat="1" ht="18" customHeight="1" thickTop="1" thickBot="1">
      <c r="A13" s="56" t="s">
        <v>39</v>
      </c>
      <c r="B13" s="315">
        <f>SUM(C13:E13)</f>
        <v>209</v>
      </c>
      <c r="C13" s="316">
        <v>0</v>
      </c>
      <c r="D13" s="316">
        <v>209</v>
      </c>
      <c r="E13" s="316">
        <v>0</v>
      </c>
      <c r="F13" s="46" t="s">
        <v>40</v>
      </c>
    </row>
    <row r="14" spans="1:10" s="17" customFormat="1" ht="18" customHeight="1" thickTop="1">
      <c r="A14" s="58" t="s">
        <v>41</v>
      </c>
      <c r="B14" s="317">
        <f>SUM(C14:E14)</f>
        <v>0</v>
      </c>
      <c r="C14" s="306">
        <v>0</v>
      </c>
      <c r="D14" s="306">
        <v>0</v>
      </c>
      <c r="E14" s="306">
        <v>0</v>
      </c>
      <c r="F14" s="49" t="s">
        <v>42</v>
      </c>
    </row>
    <row r="15" spans="1:10" s="17" customFormat="1" ht="20.100000000000001" customHeight="1">
      <c r="A15" s="163" t="s">
        <v>4</v>
      </c>
      <c r="B15" s="308">
        <f>B11+B12+B13+B14</f>
        <v>12798</v>
      </c>
      <c r="C15" s="308">
        <f>C11+C12+C13+C14</f>
        <v>1186</v>
      </c>
      <c r="D15" s="308">
        <f>D11+D12+D13+D14</f>
        <v>2367</v>
      </c>
      <c r="E15" s="308">
        <f>E11+E12+E13+E14</f>
        <v>9245</v>
      </c>
      <c r="F15" s="161" t="s">
        <v>43</v>
      </c>
    </row>
    <row r="16" spans="1:10" s="17" customFormat="1" ht="18" customHeight="1" thickBot="1">
      <c r="A16" s="56" t="s">
        <v>44</v>
      </c>
      <c r="B16" s="309">
        <f>SUM(C16:E16)</f>
        <v>18230</v>
      </c>
      <c r="C16" s="310">
        <v>15</v>
      </c>
      <c r="D16" s="310">
        <v>68</v>
      </c>
      <c r="E16" s="310">
        <v>18147</v>
      </c>
      <c r="F16" s="40" t="s">
        <v>45</v>
      </c>
    </row>
    <row r="17" spans="1:6" s="17" customFormat="1" ht="18" customHeight="1" thickTop="1" thickBot="1">
      <c r="A17" s="57" t="s">
        <v>46</v>
      </c>
      <c r="B17" s="311">
        <f>SUM(C17:E17)</f>
        <v>7251</v>
      </c>
      <c r="C17" s="302">
        <v>0</v>
      </c>
      <c r="D17" s="302">
        <v>876</v>
      </c>
      <c r="E17" s="302">
        <v>6375</v>
      </c>
      <c r="F17" s="43" t="s">
        <v>47</v>
      </c>
    </row>
    <row r="18" spans="1:6" s="17" customFormat="1" ht="18" customHeight="1" thickTop="1" thickBot="1">
      <c r="A18" s="56" t="s">
        <v>48</v>
      </c>
      <c r="B18" s="315">
        <f>SUM(C18:E18)</f>
        <v>549</v>
      </c>
      <c r="C18" s="316">
        <v>0</v>
      </c>
      <c r="D18" s="316">
        <v>202</v>
      </c>
      <c r="E18" s="316">
        <v>347</v>
      </c>
      <c r="F18" s="46" t="s">
        <v>49</v>
      </c>
    </row>
    <row r="19" spans="1:6" s="17" customFormat="1" ht="18" customHeight="1" thickTop="1">
      <c r="A19" s="58" t="s">
        <v>41</v>
      </c>
      <c r="B19" s="317">
        <f>SUM(C19:E19)</f>
        <v>906</v>
      </c>
      <c r="C19" s="306">
        <v>0</v>
      </c>
      <c r="D19" s="306">
        <v>178</v>
      </c>
      <c r="E19" s="306">
        <v>728</v>
      </c>
      <c r="F19" s="49" t="s">
        <v>50</v>
      </c>
    </row>
    <row r="20" spans="1:6" s="17" customFormat="1" ht="20.100000000000001" customHeight="1">
      <c r="A20" s="163" t="s">
        <v>4</v>
      </c>
      <c r="B20" s="308">
        <f>SUM(B16:B19)</f>
        <v>26936</v>
      </c>
      <c r="C20" s="308">
        <f>SUM(C16:C19)</f>
        <v>15</v>
      </c>
      <c r="D20" s="308">
        <f>SUM(D16:D19)</f>
        <v>1324</v>
      </c>
      <c r="E20" s="308">
        <f>SUM(E16:E19)</f>
        <v>25597</v>
      </c>
      <c r="F20" s="161" t="s">
        <v>43</v>
      </c>
    </row>
    <row r="21" spans="1:6" s="17" customFormat="1" ht="18" customHeight="1" thickBot="1">
      <c r="A21" s="56" t="s">
        <v>51</v>
      </c>
      <c r="B21" s="309">
        <f t="shared" ref="B21:B27" si="0">SUM(C21:E21)</f>
        <v>3235</v>
      </c>
      <c r="C21" s="310">
        <v>43</v>
      </c>
      <c r="D21" s="310">
        <v>602</v>
      </c>
      <c r="E21" s="310">
        <v>2590</v>
      </c>
      <c r="F21" s="40" t="s">
        <v>52</v>
      </c>
    </row>
    <row r="22" spans="1:6" s="17" customFormat="1" ht="18" customHeight="1" thickTop="1" thickBot="1">
      <c r="A22" s="57" t="s">
        <v>53</v>
      </c>
      <c r="B22" s="311">
        <f t="shared" si="0"/>
        <v>10217</v>
      </c>
      <c r="C22" s="302">
        <v>519</v>
      </c>
      <c r="D22" s="302">
        <v>1442</v>
      </c>
      <c r="E22" s="302">
        <v>8256</v>
      </c>
      <c r="F22" s="43" t="s">
        <v>54</v>
      </c>
    </row>
    <row r="23" spans="1:6" s="17" customFormat="1" ht="18" customHeight="1" thickTop="1" thickBot="1">
      <c r="A23" s="56" t="s">
        <v>55</v>
      </c>
      <c r="B23" s="315">
        <f t="shared" si="0"/>
        <v>10060</v>
      </c>
      <c r="C23" s="316">
        <v>47</v>
      </c>
      <c r="D23" s="316">
        <v>1534</v>
      </c>
      <c r="E23" s="316">
        <v>8479</v>
      </c>
      <c r="F23" s="46" t="s">
        <v>56</v>
      </c>
    </row>
    <row r="24" spans="1:6" s="17" customFormat="1" ht="18" customHeight="1" thickTop="1" thickBot="1">
      <c r="A24" s="57" t="s">
        <v>57</v>
      </c>
      <c r="B24" s="311">
        <f t="shared" si="0"/>
        <v>19459</v>
      </c>
      <c r="C24" s="302">
        <v>1517</v>
      </c>
      <c r="D24" s="302">
        <v>3740</v>
      </c>
      <c r="E24" s="302">
        <v>14202</v>
      </c>
      <c r="F24" s="43" t="s">
        <v>58</v>
      </c>
    </row>
    <row r="25" spans="1:6" s="17" customFormat="1" ht="18" customHeight="1" thickTop="1" thickBot="1">
      <c r="A25" s="56" t="s">
        <v>59</v>
      </c>
      <c r="B25" s="315">
        <f t="shared" si="0"/>
        <v>16380</v>
      </c>
      <c r="C25" s="316">
        <v>220</v>
      </c>
      <c r="D25" s="316">
        <v>2198</v>
      </c>
      <c r="E25" s="316">
        <v>13962</v>
      </c>
      <c r="F25" s="46" t="s">
        <v>60</v>
      </c>
    </row>
    <row r="26" spans="1:6" s="17" customFormat="1" ht="18" customHeight="1" thickTop="1" thickBot="1">
      <c r="A26" s="57" t="s">
        <v>61</v>
      </c>
      <c r="B26" s="311">
        <f t="shared" si="0"/>
        <v>2418</v>
      </c>
      <c r="C26" s="302">
        <v>0</v>
      </c>
      <c r="D26" s="302">
        <v>2</v>
      </c>
      <c r="E26" s="302">
        <v>2416</v>
      </c>
      <c r="F26" s="43" t="s">
        <v>62</v>
      </c>
    </row>
    <row r="27" spans="1:6" s="17" customFormat="1" ht="18" customHeight="1" thickTop="1">
      <c r="A27" s="61" t="s">
        <v>63</v>
      </c>
      <c r="B27" s="312">
        <f t="shared" si="0"/>
        <v>253750</v>
      </c>
      <c r="C27" s="313">
        <v>4159</v>
      </c>
      <c r="D27" s="313">
        <v>2675</v>
      </c>
      <c r="E27" s="313">
        <v>246916</v>
      </c>
      <c r="F27" s="62" t="s">
        <v>64</v>
      </c>
    </row>
    <row r="28" spans="1:6" s="17" customFormat="1" ht="20.100000000000001" customHeight="1">
      <c r="A28" s="164" t="s">
        <v>4</v>
      </c>
      <c r="B28" s="314">
        <f>SUM(B21:B27)</f>
        <v>315519</v>
      </c>
      <c r="C28" s="314">
        <f>SUM(C21:C27)</f>
        <v>6505</v>
      </c>
      <c r="D28" s="314">
        <f>SUM(D21:D27)</f>
        <v>12193</v>
      </c>
      <c r="E28" s="314">
        <f>SUM(E21:E27)</f>
        <v>296821</v>
      </c>
      <c r="F28" s="162" t="s">
        <v>43</v>
      </c>
    </row>
    <row r="29" spans="1:6" s="17" customFormat="1" ht="27" customHeight="1">
      <c r="A29" s="180" t="s">
        <v>65</v>
      </c>
      <c r="B29" s="314">
        <f>SUM(B15+B20+B28)</f>
        <v>355253</v>
      </c>
      <c r="C29" s="314">
        <f>SUM(C15+C20+C28)</f>
        <v>7706</v>
      </c>
      <c r="D29" s="314">
        <f>SUM(D15+D20+D28)</f>
        <v>15884</v>
      </c>
      <c r="E29" s="314">
        <f>SUM(E15+E20+E28)</f>
        <v>331663</v>
      </c>
      <c r="F29" s="69" t="s">
        <v>66</v>
      </c>
    </row>
    <row r="30" spans="1:6">
      <c r="A30" s="282"/>
      <c r="B30" s="282"/>
      <c r="C30" s="282"/>
      <c r="D30" s="282"/>
      <c r="E30" s="282"/>
      <c r="F30" s="282"/>
    </row>
  </sheetData>
  <mergeCells count="9">
    <mergeCell ref="A1:F1"/>
    <mergeCell ref="A8:A10"/>
    <mergeCell ref="B8:E8"/>
    <mergeCell ref="F8:F10"/>
    <mergeCell ref="A2:F2"/>
    <mergeCell ref="A3:F3"/>
    <mergeCell ref="A4:F4"/>
    <mergeCell ref="A5:F5"/>
    <mergeCell ref="A6:F6"/>
  </mergeCells>
  <phoneticPr fontId="0" type="noConversion"/>
  <printOptions horizontalCentered="1" verticalCentered="1"/>
  <pageMargins left="0" right="0" top="0" bottom="0" header="0.51181102362204722" footer="0.51181102362204722"/>
  <pageSetup paperSize="9" scale="92" orientation="landscape" r:id="rId1"/>
  <headerFooter alignWithMargins="0"/>
  <ignoredErrors>
    <ignoredError sqref="B20"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O15"/>
  <sheetViews>
    <sheetView tabSelected="1" view="pageBreakPreview" zoomScaleNormal="100" zoomScaleSheetLayoutView="100" workbookViewId="0">
      <selection activeCell="V33" sqref="V33"/>
    </sheetView>
  </sheetViews>
  <sheetFormatPr defaultRowHeight="12.75"/>
  <cols>
    <col min="1" max="1" width="25.7109375" style="13" customWidth="1"/>
    <col min="2" max="9" width="11.7109375" style="14" customWidth="1"/>
    <col min="10" max="10" width="25.7109375" style="13" customWidth="1"/>
  </cols>
  <sheetData>
    <row r="1" spans="1:15" s="15" customFormat="1" ht="54" customHeight="1">
      <c r="A1" s="441"/>
      <c r="B1" s="390"/>
      <c r="C1" s="390"/>
      <c r="D1" s="390"/>
      <c r="E1" s="390"/>
      <c r="F1" s="390"/>
      <c r="G1" s="390"/>
      <c r="H1" s="390"/>
      <c r="I1" s="390"/>
      <c r="J1" s="390"/>
    </row>
    <row r="2" spans="1:15" s="6" customFormat="1" ht="20.25">
      <c r="A2" s="438" t="s">
        <v>348</v>
      </c>
      <c r="B2" s="438"/>
      <c r="C2" s="438"/>
      <c r="D2" s="438"/>
      <c r="E2" s="438"/>
      <c r="F2" s="438"/>
      <c r="G2" s="438"/>
      <c r="H2" s="473"/>
      <c r="I2" s="473"/>
      <c r="J2" s="473"/>
      <c r="K2" s="12"/>
      <c r="L2" s="12"/>
      <c r="M2" s="12"/>
      <c r="N2" s="12"/>
      <c r="O2" s="12"/>
    </row>
    <row r="3" spans="1:15" s="6" customFormat="1" ht="20.25">
      <c r="A3" s="438" t="s">
        <v>217</v>
      </c>
      <c r="B3" s="438"/>
      <c r="C3" s="438"/>
      <c r="D3" s="438"/>
      <c r="E3" s="438"/>
      <c r="F3" s="438"/>
      <c r="G3" s="438"/>
      <c r="H3" s="473"/>
      <c r="I3" s="473"/>
      <c r="J3" s="473"/>
      <c r="K3" s="5"/>
      <c r="L3" s="12"/>
      <c r="M3" s="12"/>
      <c r="N3" s="12"/>
      <c r="O3" s="12"/>
    </row>
    <row r="4" spans="1:15" s="6" customFormat="1" ht="15.75" customHeight="1">
      <c r="A4" s="440" t="s">
        <v>349</v>
      </c>
      <c r="B4" s="440"/>
      <c r="C4" s="440"/>
      <c r="D4" s="440"/>
      <c r="E4" s="440"/>
      <c r="F4" s="440"/>
      <c r="G4" s="440"/>
      <c r="H4" s="474"/>
      <c r="I4" s="474"/>
      <c r="J4" s="474"/>
      <c r="K4" s="11"/>
      <c r="L4" s="11"/>
      <c r="M4" s="11"/>
      <c r="N4" s="11"/>
      <c r="O4" s="11"/>
    </row>
    <row r="5" spans="1:15" s="6" customFormat="1" ht="15.75" customHeight="1">
      <c r="A5" s="440" t="s">
        <v>216</v>
      </c>
      <c r="B5" s="440"/>
      <c r="C5" s="440"/>
      <c r="D5" s="440"/>
      <c r="E5" s="440"/>
      <c r="F5" s="440"/>
      <c r="G5" s="440"/>
      <c r="H5" s="474"/>
      <c r="I5" s="474"/>
      <c r="J5" s="474"/>
      <c r="K5" s="7"/>
      <c r="L5" s="11"/>
      <c r="M5" s="11"/>
      <c r="N5" s="11"/>
      <c r="O5" s="11"/>
    </row>
    <row r="6" spans="1:15" s="6" customFormat="1" ht="15.75" customHeight="1">
      <c r="A6" s="456" t="s">
        <v>797</v>
      </c>
      <c r="B6" s="456"/>
      <c r="C6" s="456"/>
      <c r="D6" s="456"/>
      <c r="E6" s="456"/>
      <c r="F6" s="456"/>
      <c r="G6" s="456"/>
      <c r="H6" s="475"/>
      <c r="I6" s="475"/>
      <c r="J6" s="475"/>
      <c r="K6" s="7"/>
      <c r="L6" s="11"/>
      <c r="M6" s="11"/>
      <c r="N6" s="11"/>
      <c r="O6" s="11"/>
    </row>
    <row r="7" spans="1:15" s="6" customFormat="1" ht="18">
      <c r="A7" s="32" t="s">
        <v>305</v>
      </c>
      <c r="I7" s="10"/>
      <c r="J7" s="8" t="s">
        <v>306</v>
      </c>
      <c r="L7" s="8"/>
      <c r="M7" s="9"/>
    </row>
    <row r="8" spans="1:15" s="17" customFormat="1" ht="36" customHeight="1">
      <c r="A8" s="471" t="s">
        <v>218</v>
      </c>
      <c r="B8" s="439" t="s">
        <v>317</v>
      </c>
      <c r="C8" s="439"/>
      <c r="D8" s="439" t="s">
        <v>350</v>
      </c>
      <c r="E8" s="439"/>
      <c r="F8" s="439" t="s">
        <v>233</v>
      </c>
      <c r="G8" s="439"/>
      <c r="H8" s="439" t="s">
        <v>232</v>
      </c>
      <c r="I8" s="439"/>
      <c r="J8" s="442" t="s">
        <v>219</v>
      </c>
    </row>
    <row r="9" spans="1:15" s="17" customFormat="1" ht="17.25" customHeight="1">
      <c r="A9" s="463"/>
      <c r="B9" s="142" t="s">
        <v>220</v>
      </c>
      <c r="C9" s="142" t="s">
        <v>221</v>
      </c>
      <c r="D9" s="142" t="s">
        <v>220</v>
      </c>
      <c r="E9" s="142" t="s">
        <v>221</v>
      </c>
      <c r="F9" s="142" t="s">
        <v>220</v>
      </c>
      <c r="G9" s="142" t="s">
        <v>221</v>
      </c>
      <c r="H9" s="142" t="s">
        <v>220</v>
      </c>
      <c r="I9" s="142" t="s">
        <v>221</v>
      </c>
      <c r="J9" s="430"/>
    </row>
    <row r="10" spans="1:15" s="17" customFormat="1" ht="17.25" customHeight="1">
      <c r="A10" s="472"/>
      <c r="B10" s="122" t="s">
        <v>222</v>
      </c>
      <c r="C10" s="122" t="s">
        <v>223</v>
      </c>
      <c r="D10" s="122" t="s">
        <v>222</v>
      </c>
      <c r="E10" s="122" t="s">
        <v>223</v>
      </c>
      <c r="F10" s="122" t="s">
        <v>222</v>
      </c>
      <c r="G10" s="122" t="s">
        <v>223</v>
      </c>
      <c r="H10" s="122" t="s">
        <v>222</v>
      </c>
      <c r="I10" s="122" t="s">
        <v>223</v>
      </c>
      <c r="J10" s="443"/>
    </row>
    <row r="11" spans="1:15" s="17" customFormat="1" ht="35.1" customHeight="1" thickBot="1">
      <c r="A11" s="112" t="s">
        <v>224</v>
      </c>
      <c r="B11" s="257">
        <f t="shared" ref="B11:C14" si="0">SUM(H11+F11+D11)</f>
        <v>19402602</v>
      </c>
      <c r="C11" s="257">
        <f t="shared" si="0"/>
        <v>625438</v>
      </c>
      <c r="D11" s="39">
        <v>0</v>
      </c>
      <c r="E11" s="39">
        <v>0</v>
      </c>
      <c r="F11" s="39">
        <v>2033569</v>
      </c>
      <c r="G11" s="39">
        <v>173332</v>
      </c>
      <c r="H11" s="39">
        <v>17369033</v>
      </c>
      <c r="I11" s="39">
        <v>452106</v>
      </c>
      <c r="J11" s="113" t="s">
        <v>225</v>
      </c>
    </row>
    <row r="12" spans="1:15" s="17" customFormat="1" ht="35.1" customHeight="1" thickTop="1" thickBot="1">
      <c r="A12" s="114" t="s">
        <v>226</v>
      </c>
      <c r="B12" s="258">
        <f t="shared" si="0"/>
        <v>100047383</v>
      </c>
      <c r="C12" s="258">
        <f>I12+G12+E12</f>
        <v>23880</v>
      </c>
      <c r="D12" s="42">
        <v>0</v>
      </c>
      <c r="E12" s="42">
        <v>0</v>
      </c>
      <c r="F12" s="42">
        <v>1142438</v>
      </c>
      <c r="G12" s="42">
        <v>10922</v>
      </c>
      <c r="H12" s="42">
        <v>98904945</v>
      </c>
      <c r="I12" s="42">
        <v>12958</v>
      </c>
      <c r="J12" s="115" t="s">
        <v>227</v>
      </c>
    </row>
    <row r="13" spans="1:15" s="17" customFormat="1" ht="35.1" customHeight="1" thickTop="1" thickBot="1">
      <c r="A13" s="116" t="s">
        <v>228</v>
      </c>
      <c r="B13" s="259">
        <f t="shared" si="0"/>
        <v>475097227</v>
      </c>
      <c r="C13" s="259">
        <f t="shared" si="0"/>
        <v>11966</v>
      </c>
      <c r="D13" s="45">
        <v>0</v>
      </c>
      <c r="E13" s="45">
        <v>0</v>
      </c>
      <c r="F13" s="45">
        <v>8402186</v>
      </c>
      <c r="G13" s="45">
        <v>5247</v>
      </c>
      <c r="H13" s="45">
        <v>466695041</v>
      </c>
      <c r="I13" s="45">
        <v>6719</v>
      </c>
      <c r="J13" s="117" t="s">
        <v>229</v>
      </c>
    </row>
    <row r="14" spans="1:15" s="17" customFormat="1" ht="35.1" customHeight="1" thickTop="1">
      <c r="A14" s="118" t="s">
        <v>230</v>
      </c>
      <c r="B14" s="260">
        <f t="shared" si="0"/>
        <v>677792660</v>
      </c>
      <c r="C14" s="260">
        <f t="shared" si="0"/>
        <v>75760</v>
      </c>
      <c r="D14" s="48">
        <v>1301823</v>
      </c>
      <c r="E14" s="48">
        <v>2537</v>
      </c>
      <c r="F14" s="48">
        <v>5111736</v>
      </c>
      <c r="G14" s="48">
        <v>30881</v>
      </c>
      <c r="H14" s="48">
        <v>671379101</v>
      </c>
      <c r="I14" s="48">
        <v>42342</v>
      </c>
      <c r="J14" s="119" t="s">
        <v>231</v>
      </c>
    </row>
    <row r="15" spans="1:15" s="17" customFormat="1" ht="45.75" customHeight="1">
      <c r="A15" s="357" t="s">
        <v>234</v>
      </c>
      <c r="B15" s="261">
        <f t="shared" ref="B15:H15" si="1">SUM(B11:B14)</f>
        <v>1272339872</v>
      </c>
      <c r="C15" s="261">
        <f t="shared" si="1"/>
        <v>737044</v>
      </c>
      <c r="D15" s="261">
        <f t="shared" si="1"/>
        <v>1301823</v>
      </c>
      <c r="E15" s="261">
        <f t="shared" si="1"/>
        <v>2537</v>
      </c>
      <c r="F15" s="261">
        <f t="shared" si="1"/>
        <v>16689929</v>
      </c>
      <c r="G15" s="261">
        <f t="shared" si="1"/>
        <v>220382</v>
      </c>
      <c r="H15" s="261">
        <f t="shared" si="1"/>
        <v>1254348120</v>
      </c>
      <c r="I15" s="261">
        <f>SUM(I11:I14)</f>
        <v>514125</v>
      </c>
      <c r="J15" s="358" t="s">
        <v>254</v>
      </c>
    </row>
  </sheetData>
  <mergeCells count="12">
    <mergeCell ref="H8:I8"/>
    <mergeCell ref="F8:G8"/>
    <mergeCell ref="A1:J1"/>
    <mergeCell ref="D8:E8"/>
    <mergeCell ref="B8:C8"/>
    <mergeCell ref="A2:J2"/>
    <mergeCell ref="A3:J3"/>
    <mergeCell ref="A4:J4"/>
    <mergeCell ref="A5:J5"/>
    <mergeCell ref="A8:A10"/>
    <mergeCell ref="J8:J10"/>
    <mergeCell ref="A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W16"/>
  <sheetViews>
    <sheetView tabSelected="1" view="pageBreakPreview" zoomScaleNormal="100" zoomScaleSheetLayoutView="100" workbookViewId="0">
      <selection activeCell="V33" sqref="V33"/>
    </sheetView>
  </sheetViews>
  <sheetFormatPr defaultRowHeight="12.75"/>
  <cols>
    <col min="1" max="1" width="18.7109375" style="13" customWidth="1"/>
    <col min="2" max="3" width="9.7109375" style="14" customWidth="1"/>
    <col min="4" max="4" width="11.140625" style="14" customWidth="1"/>
    <col min="5" max="5" width="10.85546875" style="14" customWidth="1"/>
    <col min="6" max="15" width="9.7109375" style="14" customWidth="1"/>
    <col min="16" max="16" width="10.85546875" style="14" customWidth="1"/>
    <col min="17" max="17" width="11.140625" style="14" customWidth="1"/>
    <col min="18" max="18" width="18.7109375" style="13" customWidth="1"/>
  </cols>
  <sheetData>
    <row r="1" spans="1:23" s="15" customFormat="1" ht="54" customHeight="1">
      <c r="A1" s="441"/>
      <c r="B1" s="441"/>
      <c r="C1" s="441"/>
      <c r="D1" s="441"/>
      <c r="E1" s="441"/>
      <c r="F1" s="441"/>
      <c r="G1" s="441"/>
      <c r="H1" s="441"/>
      <c r="I1" s="441"/>
      <c r="J1" s="441"/>
      <c r="K1" s="441"/>
      <c r="L1" s="441"/>
      <c r="M1" s="441"/>
      <c r="N1" s="441"/>
      <c r="O1" s="441"/>
      <c r="P1" s="441"/>
      <c r="Q1" s="441"/>
      <c r="R1" s="441"/>
    </row>
    <row r="2" spans="1:23" s="6" customFormat="1" ht="15.75" customHeight="1">
      <c r="A2" s="438" t="s">
        <v>351</v>
      </c>
      <c r="B2" s="438"/>
      <c r="C2" s="438"/>
      <c r="D2" s="438"/>
      <c r="E2" s="438"/>
      <c r="F2" s="438"/>
      <c r="G2" s="438"/>
      <c r="H2" s="438"/>
      <c r="I2" s="438"/>
      <c r="J2" s="438"/>
      <c r="K2" s="438"/>
      <c r="L2" s="438"/>
      <c r="M2" s="438"/>
      <c r="N2" s="438"/>
      <c r="O2" s="438"/>
      <c r="P2" s="438"/>
      <c r="Q2" s="438"/>
      <c r="R2" s="438"/>
      <c r="S2" s="12"/>
      <c r="T2" s="12"/>
      <c r="U2" s="12"/>
      <c r="V2" s="12"/>
      <c r="W2" s="12"/>
    </row>
    <row r="3" spans="1:23" s="6" customFormat="1" ht="15.75" customHeight="1">
      <c r="A3" s="438" t="s">
        <v>217</v>
      </c>
      <c r="B3" s="438"/>
      <c r="C3" s="438"/>
      <c r="D3" s="438"/>
      <c r="E3" s="438"/>
      <c r="F3" s="438"/>
      <c r="G3" s="438"/>
      <c r="H3" s="438"/>
      <c r="I3" s="438"/>
      <c r="J3" s="438"/>
      <c r="K3" s="438"/>
      <c r="L3" s="438"/>
      <c r="M3" s="438"/>
      <c r="N3" s="438"/>
      <c r="O3" s="438"/>
      <c r="P3" s="438"/>
      <c r="Q3" s="438"/>
      <c r="R3" s="438"/>
      <c r="S3" s="5"/>
      <c r="T3" s="12"/>
      <c r="U3" s="12"/>
      <c r="V3" s="12"/>
      <c r="W3" s="12"/>
    </row>
    <row r="4" spans="1:23" s="6" customFormat="1" ht="15.75" customHeight="1">
      <c r="A4" s="440" t="s">
        <v>352</v>
      </c>
      <c r="B4" s="440"/>
      <c r="C4" s="440"/>
      <c r="D4" s="440"/>
      <c r="E4" s="440"/>
      <c r="F4" s="440"/>
      <c r="G4" s="440"/>
      <c r="H4" s="440"/>
      <c r="I4" s="440"/>
      <c r="J4" s="440"/>
      <c r="K4" s="440"/>
      <c r="L4" s="440"/>
      <c r="M4" s="440"/>
      <c r="N4" s="440"/>
      <c r="O4" s="440"/>
      <c r="P4" s="440"/>
      <c r="Q4" s="440"/>
      <c r="R4" s="440"/>
      <c r="S4" s="11"/>
      <c r="T4" s="11"/>
      <c r="U4" s="11"/>
      <c r="V4" s="11"/>
      <c r="W4" s="11"/>
    </row>
    <row r="5" spans="1:23" s="6" customFormat="1" ht="15.75" customHeight="1">
      <c r="A5" s="440" t="s">
        <v>216</v>
      </c>
      <c r="B5" s="440"/>
      <c r="C5" s="440"/>
      <c r="D5" s="440"/>
      <c r="E5" s="440"/>
      <c r="F5" s="440"/>
      <c r="G5" s="440"/>
      <c r="H5" s="440"/>
      <c r="I5" s="440"/>
      <c r="J5" s="440"/>
      <c r="K5" s="440"/>
      <c r="L5" s="440"/>
      <c r="M5" s="440"/>
      <c r="N5" s="440"/>
      <c r="O5" s="440"/>
      <c r="P5" s="440"/>
      <c r="Q5" s="440"/>
      <c r="R5" s="440"/>
      <c r="S5" s="7"/>
      <c r="T5" s="11"/>
      <c r="U5" s="11"/>
      <c r="V5" s="11"/>
      <c r="W5" s="11"/>
    </row>
    <row r="6" spans="1:23" s="6" customFormat="1" ht="17.25" customHeight="1">
      <c r="A6" s="456" t="s">
        <v>797</v>
      </c>
      <c r="B6" s="456"/>
      <c r="C6" s="456"/>
      <c r="D6" s="456"/>
      <c r="E6" s="456"/>
      <c r="F6" s="456"/>
      <c r="G6" s="456"/>
      <c r="H6" s="456"/>
      <c r="I6" s="456"/>
      <c r="J6" s="456"/>
      <c r="K6" s="456"/>
      <c r="L6" s="456"/>
      <c r="M6" s="456"/>
      <c r="N6" s="456"/>
      <c r="O6" s="456"/>
      <c r="P6" s="456"/>
      <c r="Q6" s="456"/>
      <c r="R6" s="456"/>
      <c r="S6" s="7"/>
      <c r="T6" s="11"/>
      <c r="U6" s="11"/>
      <c r="V6" s="11"/>
      <c r="W6" s="11"/>
    </row>
    <row r="7" spans="1:23" s="6" customFormat="1" ht="29.25" customHeight="1">
      <c r="A7" s="334" t="s">
        <v>307</v>
      </c>
      <c r="B7" s="335"/>
      <c r="C7" s="335"/>
      <c r="D7" s="335"/>
      <c r="E7" s="335"/>
      <c r="Q7" s="10"/>
      <c r="R7" s="8" t="s">
        <v>308</v>
      </c>
      <c r="T7" s="8"/>
      <c r="U7" s="9"/>
    </row>
    <row r="8" spans="1:23" s="17" customFormat="1" ht="17.25" customHeight="1">
      <c r="A8" s="471" t="s">
        <v>218</v>
      </c>
      <c r="B8" s="445" t="s">
        <v>317</v>
      </c>
      <c r="C8" s="445"/>
      <c r="D8" s="445"/>
      <c r="E8" s="445"/>
      <c r="F8" s="445" t="s">
        <v>350</v>
      </c>
      <c r="G8" s="445"/>
      <c r="H8" s="445"/>
      <c r="I8" s="445"/>
      <c r="J8" s="445" t="s">
        <v>233</v>
      </c>
      <c r="K8" s="445"/>
      <c r="L8" s="445"/>
      <c r="M8" s="445"/>
      <c r="N8" s="445" t="s">
        <v>232</v>
      </c>
      <c r="O8" s="445"/>
      <c r="P8" s="445"/>
      <c r="Q8" s="445"/>
      <c r="R8" s="442" t="s">
        <v>219</v>
      </c>
    </row>
    <row r="9" spans="1:23" s="17" customFormat="1" ht="29.25" customHeight="1">
      <c r="A9" s="463"/>
      <c r="B9" s="478" t="s">
        <v>353</v>
      </c>
      <c r="C9" s="479" t="s">
        <v>354</v>
      </c>
      <c r="D9" s="476" t="s">
        <v>241</v>
      </c>
      <c r="E9" s="477"/>
      <c r="F9" s="478" t="s">
        <v>353</v>
      </c>
      <c r="G9" s="479" t="s">
        <v>354</v>
      </c>
      <c r="H9" s="476" t="s">
        <v>241</v>
      </c>
      <c r="I9" s="477"/>
      <c r="J9" s="478" t="s">
        <v>353</v>
      </c>
      <c r="K9" s="479" t="s">
        <v>354</v>
      </c>
      <c r="L9" s="476" t="s">
        <v>241</v>
      </c>
      <c r="M9" s="477"/>
      <c r="N9" s="478" t="s">
        <v>353</v>
      </c>
      <c r="O9" s="479" t="s">
        <v>354</v>
      </c>
      <c r="P9" s="476" t="s">
        <v>241</v>
      </c>
      <c r="Q9" s="477"/>
      <c r="R9" s="430"/>
    </row>
    <row r="10" spans="1:23" s="17" customFormat="1" ht="29.25" customHeight="1">
      <c r="A10" s="463"/>
      <c r="B10" s="430"/>
      <c r="C10" s="480"/>
      <c r="D10" s="121" t="s">
        <v>236</v>
      </c>
      <c r="E10" s="121" t="s">
        <v>237</v>
      </c>
      <c r="F10" s="430"/>
      <c r="G10" s="480"/>
      <c r="H10" s="121" t="s">
        <v>236</v>
      </c>
      <c r="I10" s="121" t="s">
        <v>237</v>
      </c>
      <c r="J10" s="430"/>
      <c r="K10" s="480"/>
      <c r="L10" s="121" t="s">
        <v>236</v>
      </c>
      <c r="M10" s="121" t="s">
        <v>237</v>
      </c>
      <c r="N10" s="430"/>
      <c r="O10" s="480"/>
      <c r="P10" s="121" t="s">
        <v>236</v>
      </c>
      <c r="Q10" s="121" t="s">
        <v>237</v>
      </c>
      <c r="R10" s="430"/>
    </row>
    <row r="11" spans="1:23" s="17" customFormat="1" ht="29.25" customHeight="1">
      <c r="A11" s="472"/>
      <c r="B11" s="443"/>
      <c r="C11" s="481"/>
      <c r="D11" s="122" t="s">
        <v>238</v>
      </c>
      <c r="E11" s="122" t="s">
        <v>239</v>
      </c>
      <c r="F11" s="443"/>
      <c r="G11" s="481"/>
      <c r="H11" s="122" t="s">
        <v>238</v>
      </c>
      <c r="I11" s="122" t="s">
        <v>239</v>
      </c>
      <c r="J11" s="443"/>
      <c r="K11" s="481"/>
      <c r="L11" s="122" t="s">
        <v>238</v>
      </c>
      <c r="M11" s="122" t="s">
        <v>239</v>
      </c>
      <c r="N11" s="443"/>
      <c r="O11" s="481"/>
      <c r="P11" s="122" t="s">
        <v>238</v>
      </c>
      <c r="Q11" s="122" t="s">
        <v>239</v>
      </c>
      <c r="R11" s="443"/>
    </row>
    <row r="12" spans="1:23" s="17" customFormat="1" ht="50.25" customHeight="1" thickBot="1">
      <c r="A12" s="112" t="s">
        <v>224</v>
      </c>
      <c r="B12" s="283">
        <f t="shared" ref="B12:E15" si="0">SUM(N12+J12+F12)</f>
        <v>13596</v>
      </c>
      <c r="C12" s="283">
        <f>O12+K12+G12</f>
        <v>-2010</v>
      </c>
      <c r="D12" s="283">
        <f>H12+L12+P12</f>
        <v>1136278</v>
      </c>
      <c r="E12" s="283">
        <f t="shared" si="0"/>
        <v>1250631</v>
      </c>
      <c r="F12" s="123">
        <v>0</v>
      </c>
      <c r="G12" s="123">
        <v>0</v>
      </c>
      <c r="H12" s="123">
        <v>0</v>
      </c>
      <c r="I12" s="123">
        <v>0</v>
      </c>
      <c r="J12" s="123">
        <v>102</v>
      </c>
      <c r="K12" s="123">
        <v>-6103</v>
      </c>
      <c r="L12" s="123">
        <v>199840</v>
      </c>
      <c r="M12" s="123">
        <v>207417</v>
      </c>
      <c r="N12" s="123">
        <v>13494</v>
      </c>
      <c r="O12" s="123">
        <v>4093</v>
      </c>
      <c r="P12" s="123">
        <v>936438</v>
      </c>
      <c r="Q12" s="123">
        <v>1043214</v>
      </c>
      <c r="R12" s="113" t="s">
        <v>225</v>
      </c>
    </row>
    <row r="13" spans="1:23" s="17" customFormat="1" ht="50.25" customHeight="1" thickTop="1" thickBot="1">
      <c r="A13" s="114" t="s">
        <v>226</v>
      </c>
      <c r="B13" s="284">
        <f t="shared" si="0"/>
        <v>78</v>
      </c>
      <c r="C13" s="284">
        <f t="shared" si="0"/>
        <v>46490</v>
      </c>
      <c r="D13" s="284">
        <f t="shared" ref="D13:D15" si="1">H13+L13+P13</f>
        <v>114249</v>
      </c>
      <c r="E13" s="284">
        <f t="shared" si="0"/>
        <v>737991</v>
      </c>
      <c r="F13" s="124">
        <v>0</v>
      </c>
      <c r="G13" s="124">
        <v>0</v>
      </c>
      <c r="H13" s="124">
        <v>2</v>
      </c>
      <c r="I13" s="124">
        <v>17</v>
      </c>
      <c r="J13" s="124">
        <v>3</v>
      </c>
      <c r="K13" s="124">
        <v>3892</v>
      </c>
      <c r="L13" s="124">
        <v>8243</v>
      </c>
      <c r="M13" s="124">
        <v>25549</v>
      </c>
      <c r="N13" s="124">
        <v>75</v>
      </c>
      <c r="O13" s="124">
        <v>42598</v>
      </c>
      <c r="P13" s="124">
        <v>106004</v>
      </c>
      <c r="Q13" s="124">
        <v>712425</v>
      </c>
      <c r="R13" s="115" t="s">
        <v>227</v>
      </c>
    </row>
    <row r="14" spans="1:23" s="17" customFormat="1" ht="50.25" customHeight="1" thickTop="1" thickBot="1">
      <c r="A14" s="116" t="s">
        <v>228</v>
      </c>
      <c r="B14" s="285">
        <f t="shared" si="0"/>
        <v>1382</v>
      </c>
      <c r="C14" s="285">
        <f t="shared" si="0"/>
        <v>84264</v>
      </c>
      <c r="D14" s="285">
        <f t="shared" si="1"/>
        <v>117854</v>
      </c>
      <c r="E14" s="285">
        <f t="shared" si="0"/>
        <v>853818</v>
      </c>
      <c r="F14" s="125">
        <v>0</v>
      </c>
      <c r="G14" s="125">
        <v>0</v>
      </c>
      <c r="H14" s="125">
        <v>6</v>
      </c>
      <c r="I14" s="125">
        <v>40</v>
      </c>
      <c r="J14" s="125">
        <v>36</v>
      </c>
      <c r="K14" s="125">
        <v>23225</v>
      </c>
      <c r="L14" s="125">
        <v>30808</v>
      </c>
      <c r="M14" s="125">
        <v>110500</v>
      </c>
      <c r="N14" s="125">
        <v>1346</v>
      </c>
      <c r="O14" s="125">
        <v>61039</v>
      </c>
      <c r="P14" s="125">
        <v>87040</v>
      </c>
      <c r="Q14" s="125">
        <v>743278</v>
      </c>
      <c r="R14" s="117" t="s">
        <v>229</v>
      </c>
    </row>
    <row r="15" spans="1:23" s="17" customFormat="1" ht="50.25" customHeight="1" thickTop="1">
      <c r="A15" s="118" t="s">
        <v>240</v>
      </c>
      <c r="B15" s="286">
        <f t="shared" si="0"/>
        <v>14152</v>
      </c>
      <c r="C15" s="286">
        <f t="shared" si="0"/>
        <v>108683</v>
      </c>
      <c r="D15" s="286">
        <f t="shared" si="1"/>
        <v>1741491</v>
      </c>
      <c r="E15" s="286">
        <f t="shared" si="0"/>
        <v>4151148</v>
      </c>
      <c r="F15" s="126">
        <v>3701</v>
      </c>
      <c r="G15" s="126">
        <v>3800</v>
      </c>
      <c r="H15" s="126">
        <v>446463</v>
      </c>
      <c r="I15" s="126">
        <v>468964</v>
      </c>
      <c r="J15" s="126">
        <v>615</v>
      </c>
      <c r="K15" s="126">
        <v>10752</v>
      </c>
      <c r="L15" s="126">
        <v>233514</v>
      </c>
      <c r="M15" s="126">
        <v>344719</v>
      </c>
      <c r="N15" s="126">
        <v>9836</v>
      </c>
      <c r="O15" s="126">
        <v>94131</v>
      </c>
      <c r="P15" s="126">
        <v>1061514</v>
      </c>
      <c r="Q15" s="126">
        <v>3337465</v>
      </c>
      <c r="R15" s="119" t="s">
        <v>242</v>
      </c>
    </row>
    <row r="16" spans="1:23" s="17" customFormat="1" ht="50.25" customHeight="1">
      <c r="A16" s="357" t="s">
        <v>234</v>
      </c>
      <c r="B16" s="359">
        <f t="shared" ref="B16:Q16" si="2">SUM(B12:B15)</f>
        <v>29208</v>
      </c>
      <c r="C16" s="359">
        <f t="shared" si="2"/>
        <v>237427</v>
      </c>
      <c r="D16" s="359">
        <f t="shared" si="2"/>
        <v>3109872</v>
      </c>
      <c r="E16" s="359">
        <f t="shared" si="2"/>
        <v>6993588</v>
      </c>
      <c r="F16" s="359">
        <f t="shared" si="2"/>
        <v>3701</v>
      </c>
      <c r="G16" s="359">
        <f t="shared" si="2"/>
        <v>3800</v>
      </c>
      <c r="H16" s="359">
        <f t="shared" si="2"/>
        <v>446471</v>
      </c>
      <c r="I16" s="359">
        <f t="shared" si="2"/>
        <v>469021</v>
      </c>
      <c r="J16" s="359">
        <f t="shared" si="2"/>
        <v>756</v>
      </c>
      <c r="K16" s="359">
        <f t="shared" si="2"/>
        <v>31766</v>
      </c>
      <c r="L16" s="359">
        <f t="shared" si="2"/>
        <v>472405</v>
      </c>
      <c r="M16" s="359">
        <f t="shared" si="2"/>
        <v>688185</v>
      </c>
      <c r="N16" s="359">
        <f t="shared" si="2"/>
        <v>24751</v>
      </c>
      <c r="O16" s="359">
        <f t="shared" si="2"/>
        <v>201861</v>
      </c>
      <c r="P16" s="359">
        <f t="shared" si="2"/>
        <v>2190996</v>
      </c>
      <c r="Q16" s="359">
        <f t="shared" si="2"/>
        <v>5836382</v>
      </c>
      <c r="R16" s="358" t="s">
        <v>254</v>
      </c>
    </row>
  </sheetData>
  <mergeCells count="24">
    <mergeCell ref="A1:R1"/>
    <mergeCell ref="A4:R4"/>
    <mergeCell ref="A5:R5"/>
    <mergeCell ref="A6:R6"/>
    <mergeCell ref="R8:R11"/>
    <mergeCell ref="N8:Q8"/>
    <mergeCell ref="A8:A11"/>
    <mergeCell ref="A2:R2"/>
    <mergeCell ref="A3:R3"/>
    <mergeCell ref="O9:O11"/>
    <mergeCell ref="N9:N11"/>
    <mergeCell ref="J9:J11"/>
    <mergeCell ref="P9:Q9"/>
    <mergeCell ref="D9:E9"/>
    <mergeCell ref="K9:K11"/>
    <mergeCell ref="G9:G11"/>
    <mergeCell ref="J8:M8"/>
    <mergeCell ref="B8:E8"/>
    <mergeCell ref="L9:M9"/>
    <mergeCell ref="B9:B11"/>
    <mergeCell ref="F9:F11"/>
    <mergeCell ref="H9:I9"/>
    <mergeCell ref="C9:C11"/>
    <mergeCell ref="F8:I8"/>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K23"/>
  <sheetViews>
    <sheetView tabSelected="1" view="pageBreakPreview" zoomScaleNormal="100" zoomScaleSheetLayoutView="100" workbookViewId="0">
      <selection activeCell="V33" sqref="V33"/>
    </sheetView>
  </sheetViews>
  <sheetFormatPr defaultRowHeight="12.75"/>
  <cols>
    <col min="1" max="1" width="45.7109375" style="13" customWidth="1"/>
    <col min="2" max="5" width="11.7109375" style="14" customWidth="1"/>
    <col min="6" max="6" width="45.7109375" style="13" customWidth="1"/>
  </cols>
  <sheetData>
    <row r="1" spans="1:11" s="15" customFormat="1" ht="48" customHeight="1">
      <c r="A1" s="441"/>
      <c r="B1" s="390"/>
      <c r="C1" s="390"/>
      <c r="D1" s="390"/>
      <c r="E1" s="390"/>
      <c r="F1" s="390"/>
    </row>
    <row r="2" spans="1:11" s="6" customFormat="1" ht="20.25">
      <c r="A2" s="438" t="s">
        <v>355</v>
      </c>
      <c r="B2" s="438"/>
      <c r="C2" s="438"/>
      <c r="D2" s="438"/>
      <c r="E2" s="438"/>
      <c r="F2" s="438"/>
      <c r="G2" s="12"/>
      <c r="H2" s="12"/>
      <c r="I2" s="12"/>
      <c r="J2" s="12"/>
      <c r="K2" s="12"/>
    </row>
    <row r="3" spans="1:11" s="6" customFormat="1" ht="20.25">
      <c r="A3" s="438" t="s">
        <v>217</v>
      </c>
      <c r="B3" s="438"/>
      <c r="C3" s="438"/>
      <c r="D3" s="438"/>
      <c r="E3" s="438"/>
      <c r="F3" s="438"/>
      <c r="G3" s="5"/>
      <c r="H3" s="12"/>
      <c r="I3" s="12"/>
      <c r="J3" s="12"/>
      <c r="K3" s="12"/>
    </row>
    <row r="4" spans="1:11" s="6" customFormat="1" ht="15.75" customHeight="1">
      <c r="A4" s="440" t="s">
        <v>356</v>
      </c>
      <c r="B4" s="440"/>
      <c r="C4" s="440"/>
      <c r="D4" s="440"/>
      <c r="E4" s="440"/>
      <c r="F4" s="440"/>
      <c r="G4" s="11"/>
      <c r="H4" s="11"/>
      <c r="I4" s="11"/>
      <c r="J4" s="11"/>
      <c r="K4" s="11"/>
    </row>
    <row r="5" spans="1:11" s="6" customFormat="1" ht="15.75" customHeight="1">
      <c r="A5" s="440" t="s">
        <v>216</v>
      </c>
      <c r="B5" s="440"/>
      <c r="C5" s="440"/>
      <c r="D5" s="440"/>
      <c r="E5" s="440"/>
      <c r="F5" s="440"/>
      <c r="G5" s="7"/>
      <c r="H5" s="11"/>
      <c r="I5" s="11"/>
      <c r="J5" s="11"/>
      <c r="K5" s="11"/>
    </row>
    <row r="6" spans="1:11" s="6" customFormat="1" ht="15.75" customHeight="1">
      <c r="A6" s="456" t="s">
        <v>797</v>
      </c>
      <c r="B6" s="456"/>
      <c r="C6" s="456"/>
      <c r="D6" s="456"/>
      <c r="E6" s="456"/>
      <c r="F6" s="456"/>
      <c r="G6" s="7"/>
      <c r="H6" s="11"/>
      <c r="I6" s="11"/>
      <c r="J6" s="11"/>
      <c r="K6" s="11"/>
    </row>
    <row r="7" spans="1:11" s="6" customFormat="1" ht="16.5">
      <c r="A7" s="32" t="s">
        <v>309</v>
      </c>
      <c r="B7" s="1"/>
      <c r="C7" s="3"/>
      <c r="D7" s="2"/>
      <c r="E7" s="2"/>
      <c r="F7" s="8" t="s">
        <v>310</v>
      </c>
    </row>
    <row r="8" spans="1:11" s="17" customFormat="1" ht="33" customHeight="1">
      <c r="A8" s="471" t="s">
        <v>329</v>
      </c>
      <c r="B8" s="482" t="s">
        <v>414</v>
      </c>
      <c r="C8" s="445"/>
      <c r="D8" s="445"/>
      <c r="E8" s="445"/>
      <c r="F8" s="442" t="s">
        <v>93</v>
      </c>
    </row>
    <row r="9" spans="1:11" s="17" customFormat="1" ht="17.25" customHeight="1">
      <c r="A9" s="463"/>
      <c r="B9" s="121" t="s">
        <v>1</v>
      </c>
      <c r="C9" s="121" t="s">
        <v>144</v>
      </c>
      <c r="D9" s="121" t="s">
        <v>13</v>
      </c>
      <c r="E9" s="121" t="s">
        <v>11</v>
      </c>
      <c r="F9" s="430"/>
    </row>
    <row r="10" spans="1:11" s="17" customFormat="1" ht="17.25" customHeight="1">
      <c r="A10" s="472"/>
      <c r="B10" s="122" t="s">
        <v>4</v>
      </c>
      <c r="C10" s="122" t="s">
        <v>240</v>
      </c>
      <c r="D10" s="122" t="s">
        <v>12</v>
      </c>
      <c r="E10" s="122" t="s">
        <v>6</v>
      </c>
      <c r="F10" s="443"/>
    </row>
    <row r="11" spans="1:11" s="17" customFormat="1" ht="24.95" customHeight="1" thickBot="1">
      <c r="A11" s="127" t="s">
        <v>145</v>
      </c>
      <c r="B11" s="309">
        <f t="shared" ref="B11:B21" si="0">SUM(C11:E11)</f>
        <v>0</v>
      </c>
      <c r="C11" s="310">
        <v>0</v>
      </c>
      <c r="D11" s="310">
        <v>0</v>
      </c>
      <c r="E11" s="310">
        <v>0</v>
      </c>
      <c r="F11" s="40" t="s">
        <v>243</v>
      </c>
    </row>
    <row r="12" spans="1:11" s="17" customFormat="1" ht="24.95" customHeight="1" thickTop="1" thickBot="1">
      <c r="A12" s="128" t="s">
        <v>244</v>
      </c>
      <c r="B12" s="311">
        <f t="shared" si="0"/>
        <v>244891</v>
      </c>
      <c r="C12" s="302">
        <v>8447</v>
      </c>
      <c r="D12" s="302">
        <v>7542</v>
      </c>
      <c r="E12" s="302">
        <v>228902</v>
      </c>
      <c r="F12" s="43" t="s">
        <v>245</v>
      </c>
    </row>
    <row r="13" spans="1:11" s="17" customFormat="1" ht="24.95" customHeight="1" thickTop="1" thickBot="1">
      <c r="A13" s="129" t="s">
        <v>146</v>
      </c>
      <c r="B13" s="315">
        <f t="shared" si="0"/>
        <v>0</v>
      </c>
      <c r="C13" s="316">
        <v>0</v>
      </c>
      <c r="D13" s="316">
        <v>0</v>
      </c>
      <c r="E13" s="316">
        <v>0</v>
      </c>
      <c r="F13" s="46" t="s">
        <v>147</v>
      </c>
    </row>
    <row r="14" spans="1:11" s="17" customFormat="1" ht="24.95" customHeight="1" thickTop="1" thickBot="1">
      <c r="A14" s="130" t="s">
        <v>148</v>
      </c>
      <c r="B14" s="311">
        <f t="shared" si="0"/>
        <v>0</v>
      </c>
      <c r="C14" s="302">
        <v>0</v>
      </c>
      <c r="D14" s="302">
        <v>0</v>
      </c>
      <c r="E14" s="302">
        <v>0</v>
      </c>
      <c r="F14" s="43" t="s">
        <v>149</v>
      </c>
    </row>
    <row r="15" spans="1:11" s="17" customFormat="1" ht="24.95" customHeight="1" thickTop="1" thickBot="1">
      <c r="A15" s="129" t="s">
        <v>246</v>
      </c>
      <c r="B15" s="315">
        <f t="shared" si="0"/>
        <v>725556</v>
      </c>
      <c r="C15" s="316">
        <v>0</v>
      </c>
      <c r="D15" s="316">
        <v>6168</v>
      </c>
      <c r="E15" s="316">
        <v>719388</v>
      </c>
      <c r="F15" s="46" t="s">
        <v>247</v>
      </c>
    </row>
    <row r="16" spans="1:11" s="17" customFormat="1" ht="24.95" customHeight="1" thickTop="1" thickBot="1">
      <c r="A16" s="130" t="s">
        <v>153</v>
      </c>
      <c r="B16" s="311">
        <f t="shared" si="0"/>
        <v>55197</v>
      </c>
      <c r="C16" s="302">
        <v>0</v>
      </c>
      <c r="D16" s="302">
        <v>6565</v>
      </c>
      <c r="E16" s="302">
        <v>48632</v>
      </c>
      <c r="F16" s="43" t="s">
        <v>154</v>
      </c>
    </row>
    <row r="17" spans="1:6" s="17" customFormat="1" ht="24.95" customHeight="1" thickTop="1" thickBot="1">
      <c r="A17" s="129" t="s">
        <v>155</v>
      </c>
      <c r="B17" s="315">
        <f t="shared" si="0"/>
        <v>2015</v>
      </c>
      <c r="C17" s="316">
        <v>0</v>
      </c>
      <c r="D17" s="316">
        <v>249</v>
      </c>
      <c r="E17" s="316">
        <v>1766</v>
      </c>
      <c r="F17" s="46" t="s">
        <v>248</v>
      </c>
    </row>
    <row r="18" spans="1:6" s="17" customFormat="1" ht="24.95" customHeight="1" thickTop="1" thickBot="1">
      <c r="A18" s="128" t="s">
        <v>159</v>
      </c>
      <c r="B18" s="311">
        <f t="shared" si="0"/>
        <v>0</v>
      </c>
      <c r="C18" s="302">
        <v>0</v>
      </c>
      <c r="D18" s="302">
        <v>0</v>
      </c>
      <c r="E18" s="302">
        <v>0</v>
      </c>
      <c r="F18" s="43" t="s">
        <v>249</v>
      </c>
    </row>
    <row r="19" spans="1:6" s="17" customFormat="1" ht="24.95" customHeight="1" thickTop="1" thickBot="1">
      <c r="A19" s="129" t="s">
        <v>161</v>
      </c>
      <c r="B19" s="315">
        <f t="shared" si="0"/>
        <v>0</v>
      </c>
      <c r="C19" s="316">
        <v>0</v>
      </c>
      <c r="D19" s="316">
        <v>0</v>
      </c>
      <c r="E19" s="316">
        <v>0</v>
      </c>
      <c r="F19" s="46" t="s">
        <v>250</v>
      </c>
    </row>
    <row r="20" spans="1:6" s="17" customFormat="1" ht="24.95" customHeight="1" thickTop="1" thickBot="1">
      <c r="A20" s="130" t="s">
        <v>720</v>
      </c>
      <c r="B20" s="311">
        <f t="shared" si="0"/>
        <v>21096</v>
      </c>
      <c r="C20" s="302">
        <v>0</v>
      </c>
      <c r="D20" s="302">
        <v>0</v>
      </c>
      <c r="E20" s="302">
        <v>21096</v>
      </c>
      <c r="F20" s="43" t="s">
        <v>251</v>
      </c>
    </row>
    <row r="21" spans="1:6" s="17" customFormat="1" ht="24.95" customHeight="1" thickTop="1">
      <c r="A21" s="131" t="s">
        <v>235</v>
      </c>
      <c r="B21" s="318">
        <f t="shared" si="0"/>
        <v>610059</v>
      </c>
      <c r="C21" s="319">
        <v>0</v>
      </c>
      <c r="D21" s="319">
        <v>86256</v>
      </c>
      <c r="E21" s="319">
        <v>523803</v>
      </c>
      <c r="F21" s="132" t="s">
        <v>252</v>
      </c>
    </row>
    <row r="22" spans="1:6" s="17" customFormat="1" ht="30" customHeight="1">
      <c r="A22" s="165" t="s">
        <v>234</v>
      </c>
      <c r="B22" s="314">
        <f>SUM(B11:B21)</f>
        <v>1658814</v>
      </c>
      <c r="C22" s="314">
        <f>SUM(C11:C21)</f>
        <v>8447</v>
      </c>
      <c r="D22" s="314">
        <f>SUM(D11:D21)</f>
        <v>106780</v>
      </c>
      <c r="E22" s="314">
        <f>SUM(E11:E21)</f>
        <v>1543587</v>
      </c>
      <c r="F22" s="171" t="s">
        <v>1</v>
      </c>
    </row>
    <row r="23" spans="1:6" ht="16.5">
      <c r="A23" s="4"/>
      <c r="B23" s="1"/>
      <c r="C23" s="268"/>
      <c r="D23" s="268"/>
      <c r="E23" s="268"/>
      <c r="F23" s="4"/>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P17"/>
  <sheetViews>
    <sheetView tabSelected="1" view="pageBreakPreview" zoomScaleNormal="100" zoomScaleSheetLayoutView="100" workbookViewId="0">
      <selection activeCell="V33" sqref="V33"/>
    </sheetView>
  </sheetViews>
  <sheetFormatPr defaultRowHeight="12.75"/>
  <cols>
    <col min="1" max="1" width="18.7109375" style="13" customWidth="1"/>
    <col min="2" max="13" width="10.7109375" style="14" customWidth="1"/>
    <col min="14" max="14" width="18.7109375" style="13" customWidth="1"/>
  </cols>
  <sheetData>
    <row r="1" spans="1:16" s="15" customFormat="1" ht="50.25" customHeight="1">
      <c r="A1" s="441"/>
      <c r="B1" s="390"/>
      <c r="C1" s="390"/>
      <c r="D1" s="390"/>
      <c r="E1" s="390"/>
      <c r="F1" s="390"/>
      <c r="G1" s="390"/>
      <c r="H1" s="390"/>
      <c r="I1" s="390"/>
      <c r="J1" s="390"/>
      <c r="K1" s="390"/>
      <c r="L1" s="390"/>
      <c r="M1" s="390"/>
      <c r="N1" s="390"/>
    </row>
    <row r="2" spans="1:16" s="6" customFormat="1" ht="20.25">
      <c r="A2" s="438" t="s">
        <v>357</v>
      </c>
      <c r="B2" s="438"/>
      <c r="C2" s="438"/>
      <c r="D2" s="438"/>
      <c r="E2" s="438"/>
      <c r="F2" s="473"/>
      <c r="G2" s="473"/>
      <c r="H2" s="473"/>
      <c r="I2" s="473"/>
      <c r="J2" s="473"/>
      <c r="K2" s="473"/>
      <c r="L2" s="473"/>
      <c r="M2" s="473"/>
      <c r="N2" s="473"/>
    </row>
    <row r="3" spans="1:16" s="6" customFormat="1" ht="20.25">
      <c r="A3" s="438" t="s">
        <v>217</v>
      </c>
      <c r="B3" s="438"/>
      <c r="C3" s="438"/>
      <c r="D3" s="438"/>
      <c r="E3" s="438"/>
      <c r="F3" s="473"/>
      <c r="G3" s="473"/>
      <c r="H3" s="473"/>
      <c r="I3" s="473"/>
      <c r="J3" s="473"/>
      <c r="K3" s="473"/>
      <c r="L3" s="473"/>
      <c r="M3" s="473"/>
      <c r="N3" s="473"/>
    </row>
    <row r="4" spans="1:16" s="6" customFormat="1" ht="15.75" customHeight="1">
      <c r="A4" s="440" t="s">
        <v>358</v>
      </c>
      <c r="B4" s="440"/>
      <c r="C4" s="440"/>
      <c r="D4" s="440"/>
      <c r="E4" s="440"/>
      <c r="F4" s="474"/>
      <c r="G4" s="474"/>
      <c r="H4" s="474"/>
      <c r="I4" s="474"/>
      <c r="J4" s="474"/>
      <c r="K4" s="474"/>
      <c r="L4" s="474"/>
      <c r="M4" s="474"/>
      <c r="N4" s="474"/>
    </row>
    <row r="5" spans="1:16" s="6" customFormat="1" ht="15.75" customHeight="1">
      <c r="A5" s="440" t="s">
        <v>216</v>
      </c>
      <c r="B5" s="440"/>
      <c r="C5" s="440"/>
      <c r="D5" s="440"/>
      <c r="E5" s="440"/>
      <c r="F5" s="474"/>
      <c r="G5" s="474"/>
      <c r="H5" s="474"/>
      <c r="I5" s="474"/>
      <c r="J5" s="474"/>
      <c r="K5" s="474"/>
      <c r="L5" s="474"/>
      <c r="M5" s="474"/>
      <c r="N5" s="474"/>
    </row>
    <row r="6" spans="1:16" s="6" customFormat="1" ht="15.75" customHeight="1">
      <c r="A6" s="456" t="s">
        <v>797</v>
      </c>
      <c r="B6" s="456"/>
      <c r="C6" s="456"/>
      <c r="D6" s="456"/>
      <c r="E6" s="456"/>
      <c r="F6" s="456"/>
      <c r="G6" s="456"/>
      <c r="H6" s="475"/>
      <c r="I6" s="475"/>
      <c r="J6" s="475"/>
      <c r="K6" s="475"/>
      <c r="L6" s="475"/>
      <c r="M6" s="475"/>
      <c r="N6" s="475"/>
    </row>
    <row r="7" spans="1:16" s="6" customFormat="1" ht="15.75">
      <c r="A7" s="32" t="s">
        <v>311</v>
      </c>
      <c r="M7" s="10"/>
      <c r="N7" s="8" t="s">
        <v>312</v>
      </c>
    </row>
    <row r="8" spans="1:16" s="17" customFormat="1" ht="17.25" customHeight="1">
      <c r="A8" s="471" t="s">
        <v>218</v>
      </c>
      <c r="B8" s="477" t="s">
        <v>317</v>
      </c>
      <c r="C8" s="477"/>
      <c r="D8" s="477"/>
      <c r="E8" s="477" t="s">
        <v>350</v>
      </c>
      <c r="F8" s="477"/>
      <c r="G8" s="477"/>
      <c r="H8" s="477" t="s">
        <v>233</v>
      </c>
      <c r="I8" s="477"/>
      <c r="J8" s="477"/>
      <c r="K8" s="477" t="s">
        <v>232</v>
      </c>
      <c r="L8" s="477"/>
      <c r="M8" s="477"/>
      <c r="N8" s="442" t="s">
        <v>219</v>
      </c>
    </row>
    <row r="9" spans="1:16" s="17" customFormat="1" ht="29.25" customHeight="1">
      <c r="A9" s="463"/>
      <c r="B9" s="479" t="s">
        <v>359</v>
      </c>
      <c r="C9" s="476" t="s">
        <v>253</v>
      </c>
      <c r="D9" s="477"/>
      <c r="E9" s="479" t="s">
        <v>359</v>
      </c>
      <c r="F9" s="476" t="s">
        <v>253</v>
      </c>
      <c r="G9" s="477"/>
      <c r="H9" s="479" t="s">
        <v>359</v>
      </c>
      <c r="I9" s="476" t="s">
        <v>253</v>
      </c>
      <c r="J9" s="477"/>
      <c r="K9" s="479" t="s">
        <v>359</v>
      </c>
      <c r="L9" s="476" t="s">
        <v>253</v>
      </c>
      <c r="M9" s="477"/>
      <c r="N9" s="430"/>
    </row>
    <row r="10" spans="1:16" s="17" customFormat="1" ht="29.25" customHeight="1">
      <c r="A10" s="463"/>
      <c r="B10" s="480"/>
      <c r="C10" s="121" t="s">
        <v>236</v>
      </c>
      <c r="D10" s="121" t="s">
        <v>237</v>
      </c>
      <c r="E10" s="480"/>
      <c r="F10" s="121" t="s">
        <v>236</v>
      </c>
      <c r="G10" s="121" t="s">
        <v>237</v>
      </c>
      <c r="H10" s="480"/>
      <c r="I10" s="121" t="s">
        <v>236</v>
      </c>
      <c r="J10" s="121" t="s">
        <v>237</v>
      </c>
      <c r="K10" s="480"/>
      <c r="L10" s="121" t="s">
        <v>236</v>
      </c>
      <c r="M10" s="121" t="s">
        <v>237</v>
      </c>
      <c r="N10" s="430"/>
    </row>
    <row r="11" spans="1:16" s="17" customFormat="1" ht="29.25" customHeight="1">
      <c r="A11" s="472"/>
      <c r="B11" s="481"/>
      <c r="C11" s="111" t="s">
        <v>238</v>
      </c>
      <c r="D11" s="111" t="s">
        <v>239</v>
      </c>
      <c r="E11" s="481"/>
      <c r="F11" s="111" t="s">
        <v>238</v>
      </c>
      <c r="G11" s="111" t="s">
        <v>239</v>
      </c>
      <c r="H11" s="481"/>
      <c r="I11" s="111" t="s">
        <v>238</v>
      </c>
      <c r="J11" s="111" t="s">
        <v>239</v>
      </c>
      <c r="K11" s="481"/>
      <c r="L11" s="111" t="s">
        <v>238</v>
      </c>
      <c r="M11" s="111" t="s">
        <v>239</v>
      </c>
      <c r="N11" s="443"/>
    </row>
    <row r="12" spans="1:16" s="17" customFormat="1" ht="50.25" customHeight="1" thickBot="1">
      <c r="A12" s="112" t="s">
        <v>224</v>
      </c>
      <c r="B12" s="320">
        <f t="shared" ref="B12:D15" si="0">SUM(K12+H12+E12)</f>
        <v>74126</v>
      </c>
      <c r="C12" s="320">
        <f t="shared" si="0"/>
        <v>565065</v>
      </c>
      <c r="D12" s="320">
        <f t="shared" si="0"/>
        <v>626956</v>
      </c>
      <c r="E12" s="321">
        <v>0</v>
      </c>
      <c r="F12" s="321">
        <v>0</v>
      </c>
      <c r="G12" s="321">
        <v>0</v>
      </c>
      <c r="H12" s="321">
        <v>-3935</v>
      </c>
      <c r="I12" s="321">
        <v>98896</v>
      </c>
      <c r="J12" s="321">
        <v>102292</v>
      </c>
      <c r="K12" s="321">
        <v>78061</v>
      </c>
      <c r="L12" s="321">
        <v>466169</v>
      </c>
      <c r="M12" s="321">
        <v>524664</v>
      </c>
      <c r="N12" s="113" t="s">
        <v>225</v>
      </c>
      <c r="P12" s="367"/>
    </row>
    <row r="13" spans="1:16" s="17" customFormat="1" ht="50.25" customHeight="1" thickTop="1" thickBot="1">
      <c r="A13" s="114" t="s">
        <v>226</v>
      </c>
      <c r="B13" s="322">
        <f t="shared" si="0"/>
        <v>17042</v>
      </c>
      <c r="C13" s="322">
        <f t="shared" si="0"/>
        <v>28096</v>
      </c>
      <c r="D13" s="322">
        <f t="shared" si="0"/>
        <v>97203</v>
      </c>
      <c r="E13" s="323">
        <v>0</v>
      </c>
      <c r="F13" s="323">
        <v>1117</v>
      </c>
      <c r="G13" s="323">
        <v>5256</v>
      </c>
      <c r="H13" s="323">
        <v>-466</v>
      </c>
      <c r="I13" s="323">
        <v>63</v>
      </c>
      <c r="J13" s="323">
        <v>3329</v>
      </c>
      <c r="K13" s="323">
        <v>17508</v>
      </c>
      <c r="L13" s="323">
        <v>26916</v>
      </c>
      <c r="M13" s="323">
        <v>88618</v>
      </c>
      <c r="N13" s="115" t="s">
        <v>227</v>
      </c>
    </row>
    <row r="14" spans="1:16" s="17" customFormat="1" ht="50.25" customHeight="1" thickTop="1" thickBot="1">
      <c r="A14" s="116" t="s">
        <v>228</v>
      </c>
      <c r="B14" s="324">
        <f t="shared" si="0"/>
        <v>14226</v>
      </c>
      <c r="C14" s="324">
        <f t="shared" si="0"/>
        <v>14681</v>
      </c>
      <c r="D14" s="324">
        <f t="shared" si="0"/>
        <v>76540</v>
      </c>
      <c r="E14" s="325">
        <v>0</v>
      </c>
      <c r="F14" s="325">
        <v>574</v>
      </c>
      <c r="G14" s="325">
        <v>2689</v>
      </c>
      <c r="H14" s="325">
        <v>-2363</v>
      </c>
      <c r="I14" s="325">
        <v>-1136</v>
      </c>
      <c r="J14" s="325">
        <v>11565</v>
      </c>
      <c r="K14" s="325">
        <v>16589</v>
      </c>
      <c r="L14" s="325">
        <v>15243</v>
      </c>
      <c r="M14" s="325">
        <v>62286</v>
      </c>
      <c r="N14" s="117" t="s">
        <v>229</v>
      </c>
    </row>
    <row r="15" spans="1:16" s="17" customFormat="1" ht="50.25" customHeight="1" thickTop="1">
      <c r="A15" s="118" t="s">
        <v>240</v>
      </c>
      <c r="B15" s="326">
        <f t="shared" si="0"/>
        <v>208448</v>
      </c>
      <c r="C15" s="326">
        <f t="shared" si="0"/>
        <v>612524</v>
      </c>
      <c r="D15" s="326">
        <f t="shared" si="0"/>
        <v>1342480</v>
      </c>
      <c r="E15" s="327">
        <v>83135</v>
      </c>
      <c r="F15" s="327">
        <v>40943</v>
      </c>
      <c r="G15" s="327">
        <v>75844</v>
      </c>
      <c r="H15" s="327">
        <v>-1461</v>
      </c>
      <c r="I15" s="327">
        <v>152014</v>
      </c>
      <c r="J15" s="327">
        <v>210625</v>
      </c>
      <c r="K15" s="327">
        <v>126774</v>
      </c>
      <c r="L15" s="327">
        <v>419567</v>
      </c>
      <c r="M15" s="327">
        <v>1056011</v>
      </c>
      <c r="N15" s="119" t="s">
        <v>242</v>
      </c>
    </row>
    <row r="16" spans="1:16" s="17" customFormat="1" ht="50.25" customHeight="1">
      <c r="A16" s="357" t="s">
        <v>234</v>
      </c>
      <c r="B16" s="360">
        <f t="shared" ref="B16:L16" si="1">SUM(B12:B15)</f>
        <v>313842</v>
      </c>
      <c r="C16" s="360">
        <f t="shared" si="1"/>
        <v>1220366</v>
      </c>
      <c r="D16" s="360">
        <f t="shared" si="1"/>
        <v>2143179</v>
      </c>
      <c r="E16" s="360">
        <f t="shared" si="1"/>
        <v>83135</v>
      </c>
      <c r="F16" s="360">
        <f t="shared" si="1"/>
        <v>42634</v>
      </c>
      <c r="G16" s="360">
        <f t="shared" si="1"/>
        <v>83789</v>
      </c>
      <c r="H16" s="360">
        <f t="shared" si="1"/>
        <v>-8225</v>
      </c>
      <c r="I16" s="360">
        <f t="shared" si="1"/>
        <v>249837</v>
      </c>
      <c r="J16" s="360">
        <f t="shared" si="1"/>
        <v>327811</v>
      </c>
      <c r="K16" s="360">
        <f t="shared" si="1"/>
        <v>238932</v>
      </c>
      <c r="L16" s="360">
        <f t="shared" si="1"/>
        <v>927895</v>
      </c>
      <c r="M16" s="360">
        <f>SUM(M12:M15)</f>
        <v>1731579</v>
      </c>
      <c r="N16" s="358" t="s">
        <v>254</v>
      </c>
    </row>
    <row r="17" spans="1:14">
      <c r="A17" s="267"/>
      <c r="B17" s="268"/>
      <c r="C17" s="268"/>
      <c r="D17" s="268"/>
      <c r="E17" s="268"/>
      <c r="F17" s="268"/>
      <c r="G17" s="268"/>
      <c r="H17" s="268"/>
      <c r="I17" s="268"/>
      <c r="J17" s="268"/>
      <c r="K17" s="268"/>
      <c r="L17" s="268"/>
      <c r="M17" s="268"/>
      <c r="N17" s="267"/>
    </row>
  </sheetData>
  <mergeCells count="20">
    <mergeCell ref="A1:N1"/>
    <mergeCell ref="E9:E11"/>
    <mergeCell ref="F9:G9"/>
    <mergeCell ref="K9:K11"/>
    <mergeCell ref="L9:M9"/>
    <mergeCell ref="A6:N6"/>
    <mergeCell ref="H9:H11"/>
    <mergeCell ref="A8:A11"/>
    <mergeCell ref="B8:D8"/>
    <mergeCell ref="E8:G8"/>
    <mergeCell ref="K8:M8"/>
    <mergeCell ref="A2:N2"/>
    <mergeCell ref="A3:N3"/>
    <mergeCell ref="A4:N4"/>
    <mergeCell ref="A5:N5"/>
    <mergeCell ref="N8:N11"/>
    <mergeCell ref="H8:J8"/>
    <mergeCell ref="I9:J9"/>
    <mergeCell ref="B9:B11"/>
    <mergeCell ref="C9:D9"/>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67B6-6948-4A44-8752-1ECC39EE0E7A}">
  <sheetPr>
    <tabColor theme="3" tint="0.39997558519241921"/>
  </sheetPr>
  <dimension ref="A1"/>
  <sheetViews>
    <sheetView tabSelected="1" workbookViewId="0">
      <selection activeCell="V33" sqref="V33"/>
    </sheetView>
  </sheetViews>
  <sheetFormatPr defaultRowHeight="12.75"/>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I23"/>
  <sheetViews>
    <sheetView tabSelected="1" view="pageBreakPreview" topLeftCell="A5" zoomScaleNormal="100" zoomScaleSheetLayoutView="100" workbookViewId="0">
      <selection activeCell="V33" sqref="V33"/>
    </sheetView>
  </sheetViews>
  <sheetFormatPr defaultRowHeight="12.75"/>
  <cols>
    <col min="1" max="1" width="45.7109375" style="13" customWidth="1"/>
    <col min="2" max="5" width="10.7109375" style="14" customWidth="1"/>
    <col min="6" max="6" width="45.7109375" style="13" customWidth="1"/>
  </cols>
  <sheetData>
    <row r="1" spans="1:9" s="15" customFormat="1" ht="54" customHeight="1">
      <c r="A1" s="441"/>
      <c r="B1" s="390"/>
      <c r="C1" s="390"/>
      <c r="D1" s="390"/>
      <c r="E1" s="390"/>
      <c r="F1" s="390"/>
    </row>
    <row r="2" spans="1:9" s="6" customFormat="1" ht="20.25">
      <c r="A2" s="438" t="s">
        <v>360</v>
      </c>
      <c r="B2" s="438"/>
      <c r="C2" s="438"/>
      <c r="D2" s="438"/>
      <c r="E2" s="438"/>
      <c r="F2" s="438"/>
      <c r="G2" s="12"/>
      <c r="H2" s="12"/>
      <c r="I2" s="12"/>
    </row>
    <row r="3" spans="1:9" s="6" customFormat="1" ht="20.25">
      <c r="A3" s="438" t="s">
        <v>217</v>
      </c>
      <c r="B3" s="438"/>
      <c r="C3" s="438"/>
      <c r="D3" s="438"/>
      <c r="E3" s="438"/>
      <c r="F3" s="438"/>
      <c r="G3" s="12"/>
      <c r="H3" s="12"/>
      <c r="I3" s="12"/>
    </row>
    <row r="4" spans="1:9" s="6" customFormat="1" ht="15.75" customHeight="1">
      <c r="A4" s="440" t="s">
        <v>361</v>
      </c>
      <c r="B4" s="440"/>
      <c r="C4" s="440"/>
      <c r="D4" s="440"/>
      <c r="E4" s="440"/>
      <c r="F4" s="440"/>
      <c r="G4" s="11"/>
      <c r="H4" s="11"/>
      <c r="I4" s="11"/>
    </row>
    <row r="5" spans="1:9" s="6" customFormat="1" ht="15.75" customHeight="1">
      <c r="A5" s="440" t="s">
        <v>216</v>
      </c>
      <c r="B5" s="440"/>
      <c r="C5" s="440"/>
      <c r="D5" s="440"/>
      <c r="E5" s="440"/>
      <c r="F5" s="440"/>
      <c r="G5" s="11"/>
      <c r="H5" s="11"/>
      <c r="I5" s="11"/>
    </row>
    <row r="6" spans="1:9" s="6" customFormat="1" ht="15.75" customHeight="1">
      <c r="A6" s="456" t="s">
        <v>797</v>
      </c>
      <c r="B6" s="456"/>
      <c r="C6" s="456"/>
      <c r="D6" s="456"/>
      <c r="E6" s="456"/>
      <c r="F6" s="456"/>
      <c r="G6" s="11"/>
      <c r="H6" s="11"/>
      <c r="I6" s="11"/>
    </row>
    <row r="7" spans="1:9" s="6" customFormat="1" ht="16.5">
      <c r="A7" s="32" t="s">
        <v>313</v>
      </c>
      <c r="B7" s="1"/>
      <c r="C7" s="3"/>
      <c r="D7" s="2"/>
      <c r="E7" s="2"/>
      <c r="F7" s="8" t="s">
        <v>194</v>
      </c>
    </row>
    <row r="8" spans="1:9" s="17" customFormat="1" ht="33" customHeight="1">
      <c r="A8" s="471" t="s">
        <v>329</v>
      </c>
      <c r="B8" s="476" t="s">
        <v>415</v>
      </c>
      <c r="C8" s="477"/>
      <c r="D8" s="477"/>
      <c r="E8" s="477"/>
      <c r="F8" s="442" t="s">
        <v>93</v>
      </c>
    </row>
    <row r="9" spans="1:9" s="17" customFormat="1" ht="17.25" customHeight="1">
      <c r="A9" s="463"/>
      <c r="B9" s="121" t="s">
        <v>1</v>
      </c>
      <c r="C9" s="121" t="s">
        <v>144</v>
      </c>
      <c r="D9" s="121" t="s">
        <v>13</v>
      </c>
      <c r="E9" s="121" t="s">
        <v>11</v>
      </c>
      <c r="F9" s="430"/>
    </row>
    <row r="10" spans="1:9" s="17" customFormat="1" ht="17.25" customHeight="1">
      <c r="A10" s="472"/>
      <c r="B10" s="122" t="s">
        <v>4</v>
      </c>
      <c r="C10" s="122" t="s">
        <v>240</v>
      </c>
      <c r="D10" s="122" t="s">
        <v>12</v>
      </c>
      <c r="E10" s="122" t="s">
        <v>6</v>
      </c>
      <c r="F10" s="443"/>
    </row>
    <row r="11" spans="1:9" s="17" customFormat="1" ht="24.75" customHeight="1" thickBot="1">
      <c r="A11" s="133" t="s">
        <v>721</v>
      </c>
      <c r="B11" s="309">
        <f>SUM(C11:E11)</f>
        <v>12517</v>
      </c>
      <c r="C11" s="310">
        <v>4556</v>
      </c>
      <c r="D11" s="310">
        <v>6695</v>
      </c>
      <c r="E11" s="310">
        <v>1266</v>
      </c>
      <c r="F11" s="40" t="s">
        <v>255</v>
      </c>
    </row>
    <row r="12" spans="1:9" s="17" customFormat="1" ht="24.75" customHeight="1" thickTop="1" thickBot="1">
      <c r="A12" s="134" t="s">
        <v>256</v>
      </c>
      <c r="B12" s="311">
        <f>SUM(C12:E12)</f>
        <v>404</v>
      </c>
      <c r="C12" s="302">
        <v>0</v>
      </c>
      <c r="D12" s="302">
        <v>2</v>
      </c>
      <c r="E12" s="302">
        <v>402</v>
      </c>
      <c r="F12" s="43" t="s">
        <v>257</v>
      </c>
    </row>
    <row r="13" spans="1:9" s="17" customFormat="1" ht="24.75" customHeight="1" thickTop="1" thickBot="1">
      <c r="A13" s="133" t="s">
        <v>258</v>
      </c>
      <c r="B13" s="309">
        <f t="shared" ref="B13:B21" si="0">SUM(C13:E13)</f>
        <v>58500</v>
      </c>
      <c r="C13" s="310">
        <v>0</v>
      </c>
      <c r="D13" s="310">
        <v>365</v>
      </c>
      <c r="E13" s="310">
        <v>58135</v>
      </c>
      <c r="F13" s="40" t="s">
        <v>259</v>
      </c>
    </row>
    <row r="14" spans="1:9" s="17" customFormat="1" ht="24.75" customHeight="1" thickTop="1" thickBot="1">
      <c r="A14" s="134" t="s">
        <v>260</v>
      </c>
      <c r="B14" s="311">
        <f t="shared" si="0"/>
        <v>3781</v>
      </c>
      <c r="C14" s="302">
        <v>0</v>
      </c>
      <c r="D14" s="302">
        <v>784</v>
      </c>
      <c r="E14" s="302">
        <v>2997</v>
      </c>
      <c r="F14" s="43" t="s">
        <v>261</v>
      </c>
    </row>
    <row r="15" spans="1:9" s="17" customFormat="1" ht="24.75" customHeight="1" thickTop="1" thickBot="1">
      <c r="A15" s="133" t="s">
        <v>98</v>
      </c>
      <c r="B15" s="309">
        <f t="shared" si="0"/>
        <v>0</v>
      </c>
      <c r="C15" s="310">
        <v>0</v>
      </c>
      <c r="D15" s="310">
        <v>0</v>
      </c>
      <c r="E15" s="310">
        <v>0</v>
      </c>
      <c r="F15" s="40" t="s">
        <v>262</v>
      </c>
    </row>
    <row r="16" spans="1:9" s="17" customFormat="1" ht="24.75" customHeight="1" thickTop="1" thickBot="1">
      <c r="A16" s="134" t="s">
        <v>100</v>
      </c>
      <c r="B16" s="311">
        <f t="shared" si="0"/>
        <v>137815</v>
      </c>
      <c r="C16" s="302">
        <v>0</v>
      </c>
      <c r="D16" s="302">
        <v>25528</v>
      </c>
      <c r="E16" s="302">
        <v>112287</v>
      </c>
      <c r="F16" s="43" t="s">
        <v>101</v>
      </c>
    </row>
    <row r="17" spans="1:6" s="17" customFormat="1" ht="24.75" customHeight="1" thickTop="1" thickBot="1">
      <c r="A17" s="133" t="s">
        <v>102</v>
      </c>
      <c r="B17" s="309">
        <f t="shared" si="0"/>
        <v>26268</v>
      </c>
      <c r="C17" s="310">
        <v>227</v>
      </c>
      <c r="D17" s="310">
        <v>3792</v>
      </c>
      <c r="E17" s="310">
        <v>22249</v>
      </c>
      <c r="F17" s="40" t="s">
        <v>263</v>
      </c>
    </row>
    <row r="18" spans="1:6" s="17" customFormat="1" ht="24.75" customHeight="1" thickTop="1" thickBot="1">
      <c r="A18" s="134" t="s">
        <v>264</v>
      </c>
      <c r="B18" s="311">
        <f t="shared" si="0"/>
        <v>409</v>
      </c>
      <c r="C18" s="302">
        <v>0</v>
      </c>
      <c r="D18" s="302">
        <v>409</v>
      </c>
      <c r="E18" s="302">
        <v>0</v>
      </c>
      <c r="F18" s="43" t="s">
        <v>265</v>
      </c>
    </row>
    <row r="19" spans="1:6" s="17" customFormat="1" ht="24.75" customHeight="1" thickTop="1" thickBot="1">
      <c r="A19" s="133" t="s">
        <v>106</v>
      </c>
      <c r="B19" s="309">
        <f t="shared" si="0"/>
        <v>13606</v>
      </c>
      <c r="C19" s="310">
        <v>0</v>
      </c>
      <c r="D19" s="310">
        <v>24</v>
      </c>
      <c r="E19" s="310">
        <v>13582</v>
      </c>
      <c r="F19" s="40" t="s">
        <v>266</v>
      </c>
    </row>
    <row r="20" spans="1:6" s="17" customFormat="1" ht="24.75" customHeight="1" thickTop="1" thickBot="1">
      <c r="A20" s="134" t="s">
        <v>108</v>
      </c>
      <c r="B20" s="311">
        <f t="shared" si="0"/>
        <v>0</v>
      </c>
      <c r="C20" s="302">
        <v>0</v>
      </c>
      <c r="D20" s="302">
        <v>0</v>
      </c>
      <c r="E20" s="302">
        <v>0</v>
      </c>
      <c r="F20" s="43" t="s">
        <v>109</v>
      </c>
    </row>
    <row r="21" spans="1:6" s="17" customFormat="1" ht="24.75" customHeight="1" thickTop="1" thickBot="1">
      <c r="A21" s="135" t="s">
        <v>106</v>
      </c>
      <c r="B21" s="328">
        <f t="shared" si="0"/>
        <v>0</v>
      </c>
      <c r="C21" s="329">
        <v>0</v>
      </c>
      <c r="D21" s="329">
        <v>0</v>
      </c>
      <c r="E21" s="329">
        <v>0</v>
      </c>
      <c r="F21" s="68" t="s">
        <v>267</v>
      </c>
    </row>
    <row r="22" spans="1:6" s="17" customFormat="1" ht="24.75" customHeight="1" thickTop="1">
      <c r="A22" s="136" t="s">
        <v>268</v>
      </c>
      <c r="B22" s="317">
        <f>SUM(C22:E22)</f>
        <v>13580</v>
      </c>
      <c r="C22" s="306">
        <v>22</v>
      </c>
      <c r="D22" s="306">
        <v>1362</v>
      </c>
      <c r="E22" s="306">
        <v>12196</v>
      </c>
      <c r="F22" s="49" t="s">
        <v>269</v>
      </c>
    </row>
    <row r="23" spans="1:6" s="17" customFormat="1" ht="43.5" customHeight="1">
      <c r="A23" s="357" t="s">
        <v>234</v>
      </c>
      <c r="B23" s="308">
        <f>SUM(B11:B22)</f>
        <v>266880</v>
      </c>
      <c r="C23" s="308">
        <f>SUM(C11:C22)</f>
        <v>4805</v>
      </c>
      <c r="D23" s="308">
        <f>SUM(D11:D22)</f>
        <v>38961</v>
      </c>
      <c r="E23" s="308">
        <f>SUM(E11:E22)</f>
        <v>223114</v>
      </c>
      <c r="F23" s="358" t="s">
        <v>254</v>
      </c>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K29"/>
  <sheetViews>
    <sheetView tabSelected="1" view="pageBreakPreview" topLeftCell="A5" zoomScaleNormal="89" zoomScaleSheetLayoutView="100" workbookViewId="0">
      <selection activeCell="V33" sqref="V33"/>
    </sheetView>
  </sheetViews>
  <sheetFormatPr defaultRowHeight="12.75"/>
  <cols>
    <col min="1" max="1" width="45.7109375" style="13" customWidth="1"/>
    <col min="2" max="5" width="11.7109375" style="14" customWidth="1"/>
    <col min="6" max="6" width="45.7109375" style="13" customWidth="1"/>
  </cols>
  <sheetData>
    <row r="1" spans="1:11" s="15" customFormat="1" ht="49.5" customHeight="1">
      <c r="A1" s="441"/>
      <c r="B1" s="390"/>
      <c r="C1" s="390"/>
      <c r="D1" s="390"/>
      <c r="E1" s="390"/>
      <c r="F1" s="390"/>
    </row>
    <row r="2" spans="1:11" s="6" customFormat="1" ht="20.25">
      <c r="A2" s="438" t="s">
        <v>362</v>
      </c>
      <c r="B2" s="438"/>
      <c r="C2" s="438"/>
      <c r="D2" s="438"/>
      <c r="E2" s="438"/>
      <c r="F2" s="438"/>
      <c r="G2" s="12"/>
      <c r="H2" s="12"/>
      <c r="I2" s="12"/>
      <c r="J2" s="12"/>
      <c r="K2" s="12"/>
    </row>
    <row r="3" spans="1:11" s="6" customFormat="1" ht="20.25">
      <c r="A3" s="438" t="s">
        <v>217</v>
      </c>
      <c r="B3" s="438"/>
      <c r="C3" s="438"/>
      <c r="D3" s="438"/>
      <c r="E3" s="438"/>
      <c r="F3" s="438"/>
      <c r="G3" s="5"/>
      <c r="H3" s="12"/>
      <c r="I3" s="12"/>
      <c r="J3" s="12"/>
      <c r="K3" s="12"/>
    </row>
    <row r="4" spans="1:11" s="6" customFormat="1" ht="15.75" customHeight="1">
      <c r="A4" s="440" t="s">
        <v>363</v>
      </c>
      <c r="B4" s="440"/>
      <c r="C4" s="440"/>
      <c r="D4" s="440"/>
      <c r="E4" s="440"/>
      <c r="F4" s="440"/>
      <c r="G4" s="11"/>
      <c r="H4" s="11"/>
      <c r="I4" s="11"/>
      <c r="J4" s="11"/>
      <c r="K4" s="11"/>
    </row>
    <row r="5" spans="1:11" s="6" customFormat="1" ht="15.75" customHeight="1">
      <c r="A5" s="440" t="s">
        <v>216</v>
      </c>
      <c r="B5" s="440"/>
      <c r="C5" s="440"/>
      <c r="D5" s="440"/>
      <c r="E5" s="440"/>
      <c r="F5" s="440"/>
      <c r="G5" s="7"/>
      <c r="H5" s="11"/>
      <c r="I5" s="11"/>
      <c r="J5" s="11"/>
      <c r="K5" s="11"/>
    </row>
    <row r="6" spans="1:11" s="6" customFormat="1" ht="15.75" customHeight="1">
      <c r="A6" s="456" t="s">
        <v>797</v>
      </c>
      <c r="B6" s="456"/>
      <c r="C6" s="456"/>
      <c r="D6" s="456"/>
      <c r="E6" s="456"/>
      <c r="F6" s="456"/>
      <c r="G6" s="7"/>
      <c r="H6" s="11"/>
      <c r="I6" s="11"/>
      <c r="J6" s="11"/>
      <c r="K6" s="11"/>
    </row>
    <row r="7" spans="1:11" s="6" customFormat="1" ht="16.5">
      <c r="A7" s="32" t="s">
        <v>314</v>
      </c>
      <c r="B7" s="1"/>
      <c r="C7" s="3"/>
      <c r="D7" s="2"/>
      <c r="E7" s="2"/>
      <c r="F7" s="8" t="s">
        <v>195</v>
      </c>
    </row>
    <row r="8" spans="1:11" s="17" customFormat="1" ht="34.5" customHeight="1">
      <c r="A8" s="471" t="s">
        <v>329</v>
      </c>
      <c r="B8" s="482" t="s">
        <v>414</v>
      </c>
      <c r="C8" s="445"/>
      <c r="D8" s="445"/>
      <c r="E8" s="445"/>
      <c r="F8" s="442" t="s">
        <v>93</v>
      </c>
    </row>
    <row r="9" spans="1:11" s="17" customFormat="1" ht="17.25" customHeight="1">
      <c r="A9" s="463"/>
      <c r="B9" s="121" t="s">
        <v>1</v>
      </c>
      <c r="C9" s="121" t="s">
        <v>144</v>
      </c>
      <c r="D9" s="121" t="s">
        <v>13</v>
      </c>
      <c r="E9" s="121" t="s">
        <v>11</v>
      </c>
      <c r="F9" s="430"/>
    </row>
    <row r="10" spans="1:11" s="17" customFormat="1" ht="17.25" customHeight="1">
      <c r="A10" s="472"/>
      <c r="B10" s="110" t="s">
        <v>4</v>
      </c>
      <c r="C10" s="110" t="s">
        <v>240</v>
      </c>
      <c r="D10" s="110" t="s">
        <v>12</v>
      </c>
      <c r="E10" s="110" t="s">
        <v>6</v>
      </c>
      <c r="F10" s="443"/>
    </row>
    <row r="11" spans="1:11" s="72" customFormat="1" ht="24.95" customHeight="1" thickBot="1">
      <c r="A11" s="137" t="s">
        <v>163</v>
      </c>
      <c r="B11" s="257"/>
      <c r="C11" s="39"/>
      <c r="D11" s="39"/>
      <c r="E11" s="39"/>
      <c r="F11" s="71" t="s">
        <v>164</v>
      </c>
    </row>
    <row r="12" spans="1:11" s="17" customFormat="1" ht="19.5" customHeight="1" thickTop="1" thickBot="1">
      <c r="A12" s="138" t="s">
        <v>270</v>
      </c>
      <c r="B12" s="258">
        <f t="shared" ref="B12:B17" si="0">SUM(C12:E12)</f>
        <v>3109871</v>
      </c>
      <c r="C12" s="42">
        <v>446471</v>
      </c>
      <c r="D12" s="42">
        <v>472404</v>
      </c>
      <c r="E12" s="42">
        <v>2190996</v>
      </c>
      <c r="F12" s="79" t="s">
        <v>271</v>
      </c>
    </row>
    <row r="13" spans="1:11" s="17" customFormat="1" ht="19.5" customHeight="1" thickTop="1" thickBot="1">
      <c r="A13" s="139" t="s">
        <v>272</v>
      </c>
      <c r="B13" s="257">
        <f t="shared" si="0"/>
        <v>1220365</v>
      </c>
      <c r="C13" s="39">
        <v>42634</v>
      </c>
      <c r="D13" s="39">
        <v>249836</v>
      </c>
      <c r="E13" s="39">
        <v>927895</v>
      </c>
      <c r="F13" s="81" t="s">
        <v>273</v>
      </c>
    </row>
    <row r="14" spans="1:11" s="17" customFormat="1" ht="19.5" customHeight="1" thickTop="1" thickBot="1">
      <c r="A14" s="138" t="s">
        <v>274</v>
      </c>
      <c r="B14" s="258">
        <f t="shared" si="0"/>
        <v>237428</v>
      </c>
      <c r="C14" s="42">
        <v>3800</v>
      </c>
      <c r="D14" s="42">
        <v>31767</v>
      </c>
      <c r="E14" s="42">
        <v>201861</v>
      </c>
      <c r="F14" s="79" t="s">
        <v>275</v>
      </c>
    </row>
    <row r="15" spans="1:11" s="17" customFormat="1" ht="19.5" customHeight="1" thickTop="1" thickBot="1">
      <c r="A15" s="140" t="s">
        <v>276</v>
      </c>
      <c r="B15" s="265">
        <f t="shared" si="0"/>
        <v>21096</v>
      </c>
      <c r="C15" s="67">
        <v>0</v>
      </c>
      <c r="D15" s="67">
        <v>0</v>
      </c>
      <c r="E15" s="67">
        <v>21096</v>
      </c>
      <c r="F15" s="83" t="s">
        <v>722</v>
      </c>
    </row>
    <row r="16" spans="1:11" s="17" customFormat="1" ht="19.5" customHeight="1" thickTop="1" thickBot="1">
      <c r="A16" s="138" t="s">
        <v>277</v>
      </c>
      <c r="B16" s="258">
        <f t="shared" si="0"/>
        <v>561987</v>
      </c>
      <c r="C16" s="42">
        <v>5053</v>
      </c>
      <c r="D16" s="42">
        <v>28552</v>
      </c>
      <c r="E16" s="42">
        <v>528382</v>
      </c>
      <c r="F16" s="79" t="s">
        <v>278</v>
      </c>
    </row>
    <row r="17" spans="1:6" s="17" customFormat="1" ht="19.5" customHeight="1" thickTop="1">
      <c r="A17" s="140" t="s">
        <v>279</v>
      </c>
      <c r="B17" s="265">
        <f t="shared" si="0"/>
        <v>29208</v>
      </c>
      <c r="C17" s="67">
        <v>3701</v>
      </c>
      <c r="D17" s="67">
        <v>757</v>
      </c>
      <c r="E17" s="67">
        <v>24750</v>
      </c>
      <c r="F17" s="83" t="s">
        <v>280</v>
      </c>
    </row>
    <row r="18" spans="1:6" s="17" customFormat="1" ht="24.75" customHeight="1">
      <c r="A18" s="63" t="s">
        <v>281</v>
      </c>
      <c r="B18" s="264">
        <f>B12-B13+B14+B15-B16+B17</f>
        <v>1615251</v>
      </c>
      <c r="C18" s="264">
        <f>C12-C13+C14+C15-C16+C17</f>
        <v>406285</v>
      </c>
      <c r="D18" s="264">
        <f>D12-D13+D14+D15-D16+D17</f>
        <v>226540</v>
      </c>
      <c r="E18" s="264">
        <f>E12-E13+E14+E15-E16+E17</f>
        <v>982426</v>
      </c>
      <c r="F18" s="64" t="s">
        <v>282</v>
      </c>
    </row>
    <row r="19" spans="1:6" s="72" customFormat="1" ht="24.95" customHeight="1" thickBot="1">
      <c r="A19" s="137" t="s">
        <v>175</v>
      </c>
      <c r="B19" s="269"/>
      <c r="C19" s="84"/>
      <c r="D19" s="84"/>
      <c r="E19" s="84"/>
      <c r="F19" s="71" t="s">
        <v>176</v>
      </c>
    </row>
    <row r="20" spans="1:6" s="17" customFormat="1" ht="19.5" customHeight="1" thickTop="1" thickBot="1">
      <c r="A20" s="138" t="s">
        <v>177</v>
      </c>
      <c r="B20" s="270">
        <f>SUM(C20:E20)</f>
        <v>19960</v>
      </c>
      <c r="C20" s="86">
        <v>331</v>
      </c>
      <c r="D20" s="86">
        <v>3618</v>
      </c>
      <c r="E20" s="86">
        <v>16011</v>
      </c>
      <c r="F20" s="79" t="s">
        <v>178</v>
      </c>
    </row>
    <row r="21" spans="1:6" s="17" customFormat="1" ht="19.5" customHeight="1" thickTop="1" thickBot="1">
      <c r="A21" s="139" t="s">
        <v>179</v>
      </c>
      <c r="B21" s="269">
        <f>SUM(C21:E21)</f>
        <v>355255</v>
      </c>
      <c r="C21" s="84">
        <v>7706</v>
      </c>
      <c r="D21" s="84">
        <v>15886</v>
      </c>
      <c r="E21" s="84">
        <v>331663</v>
      </c>
      <c r="F21" s="81" t="s">
        <v>180</v>
      </c>
    </row>
    <row r="22" spans="1:6" s="17" customFormat="1" ht="19.5" customHeight="1" thickTop="1">
      <c r="A22" s="141" t="s">
        <v>181</v>
      </c>
      <c r="B22" s="271">
        <f>SUM(C22:E22)</f>
        <v>313843</v>
      </c>
      <c r="C22" s="88">
        <v>83135</v>
      </c>
      <c r="D22" s="88">
        <v>-8225</v>
      </c>
      <c r="E22" s="88">
        <v>238933</v>
      </c>
      <c r="F22" s="89" t="s">
        <v>182</v>
      </c>
    </row>
    <row r="23" spans="1:6" s="72" customFormat="1" ht="24.75" customHeight="1">
      <c r="A23" s="59" t="s">
        <v>183</v>
      </c>
      <c r="B23" s="272">
        <f>SUM(B20:B22)</f>
        <v>689058</v>
      </c>
      <c r="C23" s="272">
        <f>SUM(C20:C22)</f>
        <v>91172</v>
      </c>
      <c r="D23" s="272">
        <f>SUM(D20:D22)</f>
        <v>11279</v>
      </c>
      <c r="E23" s="272">
        <f>SUM(E20:E22)</f>
        <v>586607</v>
      </c>
      <c r="F23" s="60" t="s">
        <v>184</v>
      </c>
    </row>
    <row r="24" spans="1:6" s="17" customFormat="1" ht="21" customHeight="1" thickBot="1">
      <c r="A24" s="90" t="s">
        <v>185</v>
      </c>
      <c r="B24" s="273">
        <f>B18-B23</f>
        <v>926193</v>
      </c>
      <c r="C24" s="273">
        <f>C18-C23</f>
        <v>315113</v>
      </c>
      <c r="D24" s="273">
        <f>D18-D23</f>
        <v>215261</v>
      </c>
      <c r="E24" s="273">
        <f>E18-E23</f>
        <v>395819</v>
      </c>
      <c r="F24" s="91" t="s">
        <v>186</v>
      </c>
    </row>
    <row r="25" spans="1:6" s="17" customFormat="1" ht="21" customHeight="1" thickTop="1" thickBot="1">
      <c r="A25" s="92" t="s">
        <v>187</v>
      </c>
      <c r="B25" s="274">
        <f>SUM(C25:E25)</f>
        <v>110370</v>
      </c>
      <c r="C25" s="93">
        <v>412</v>
      </c>
      <c r="D25" s="93">
        <v>69495</v>
      </c>
      <c r="E25" s="93">
        <v>40463</v>
      </c>
      <c r="F25" s="94" t="s">
        <v>188</v>
      </c>
    </row>
    <row r="26" spans="1:6" s="17" customFormat="1" ht="21" customHeight="1" thickTop="1" thickBot="1">
      <c r="A26" s="90" t="s">
        <v>189</v>
      </c>
      <c r="B26" s="270">
        <f>B24-B25</f>
        <v>815823</v>
      </c>
      <c r="C26" s="270">
        <f>C24-C25</f>
        <v>314701</v>
      </c>
      <c r="D26" s="270">
        <f>D24-D25</f>
        <v>145766</v>
      </c>
      <c r="E26" s="270">
        <f>E24-E25</f>
        <v>355356</v>
      </c>
      <c r="F26" s="95" t="s">
        <v>190</v>
      </c>
    </row>
    <row r="27" spans="1:6" s="17" customFormat="1" ht="21" customHeight="1" thickTop="1" thickBot="1">
      <c r="A27" s="92" t="s">
        <v>191</v>
      </c>
      <c r="B27" s="274">
        <f>SUM(C27:E27)</f>
        <v>339240</v>
      </c>
      <c r="C27" s="93">
        <v>8361</v>
      </c>
      <c r="D27" s="93">
        <v>48698</v>
      </c>
      <c r="E27" s="93">
        <v>282181</v>
      </c>
      <c r="F27" s="94" t="s">
        <v>689</v>
      </c>
    </row>
    <row r="28" spans="1:6" s="17" customFormat="1" ht="21" customHeight="1" thickTop="1">
      <c r="A28" s="96" t="s">
        <v>192</v>
      </c>
      <c r="B28" s="275">
        <f>B26-B27</f>
        <v>476583</v>
      </c>
      <c r="C28" s="275">
        <f>C26-C27</f>
        <v>306340</v>
      </c>
      <c r="D28" s="275">
        <f>D26-D27</f>
        <v>97068</v>
      </c>
      <c r="E28" s="275">
        <f>E26-E27</f>
        <v>73175</v>
      </c>
      <c r="F28" s="97" t="s">
        <v>193</v>
      </c>
    </row>
    <row r="29" spans="1:6">
      <c r="B29" s="19"/>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scale="93" orientation="landscape" r:id="rId1"/>
  <headerFooter alignWithMargins="0"/>
  <ignoredErrors>
    <ignoredError sqref="B26 B27" formula="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G30"/>
  <sheetViews>
    <sheetView tabSelected="1" view="pageBreakPreview" topLeftCell="A3" zoomScaleNormal="100" zoomScaleSheetLayoutView="100" workbookViewId="0">
      <selection activeCell="V33" sqref="V33"/>
    </sheetView>
  </sheetViews>
  <sheetFormatPr defaultRowHeight="12.75"/>
  <cols>
    <col min="1" max="1" width="40.7109375" style="13" customWidth="1"/>
    <col min="2" max="6" width="12.7109375" style="14" customWidth="1"/>
    <col min="7" max="7" width="40.7109375" style="13" customWidth="1"/>
  </cols>
  <sheetData>
    <row r="1" spans="1:7" s="15" customFormat="1" ht="51" customHeight="1">
      <c r="A1" s="441"/>
      <c r="B1" s="390"/>
      <c r="C1" s="390"/>
      <c r="D1" s="390"/>
      <c r="E1" s="390"/>
      <c r="F1" s="390"/>
      <c r="G1" s="390"/>
    </row>
    <row r="2" spans="1:7" ht="20.25">
      <c r="A2" s="455" t="s">
        <v>370</v>
      </c>
      <c r="B2" s="455"/>
      <c r="C2" s="455"/>
      <c r="D2" s="455"/>
      <c r="E2" s="455"/>
      <c r="F2" s="455"/>
      <c r="G2" s="455"/>
    </row>
    <row r="3" spans="1:7" ht="20.25">
      <c r="A3" s="455" t="s">
        <v>217</v>
      </c>
      <c r="B3" s="455"/>
      <c r="C3" s="455"/>
      <c r="D3" s="455"/>
      <c r="E3" s="455"/>
      <c r="F3" s="455"/>
      <c r="G3" s="455"/>
    </row>
    <row r="4" spans="1:7" ht="15.75">
      <c r="A4" s="456" t="s">
        <v>371</v>
      </c>
      <c r="B4" s="456"/>
      <c r="C4" s="456"/>
      <c r="D4" s="456"/>
      <c r="E4" s="456"/>
      <c r="F4" s="456"/>
      <c r="G4" s="456"/>
    </row>
    <row r="5" spans="1:7" ht="15.75">
      <c r="A5" s="456" t="s">
        <v>216</v>
      </c>
      <c r="B5" s="456"/>
      <c r="C5" s="456"/>
      <c r="D5" s="456"/>
      <c r="E5" s="456"/>
      <c r="F5" s="456"/>
      <c r="G5" s="456"/>
    </row>
    <row r="6" spans="1:7" ht="15.75">
      <c r="A6" s="456" t="s">
        <v>797</v>
      </c>
      <c r="B6" s="456"/>
      <c r="C6" s="456"/>
      <c r="D6" s="456"/>
      <c r="E6" s="456"/>
      <c r="F6" s="456"/>
      <c r="G6" s="456"/>
    </row>
    <row r="7" spans="1:7" s="6" customFormat="1" ht="16.5">
      <c r="A7" s="32" t="s">
        <v>412</v>
      </c>
      <c r="B7" s="1"/>
      <c r="C7" s="450"/>
      <c r="D7" s="450"/>
      <c r="E7" s="2"/>
      <c r="F7" s="2"/>
      <c r="G7" s="8" t="s">
        <v>413</v>
      </c>
    </row>
    <row r="8" spans="1:7" ht="44.25" customHeight="1">
      <c r="A8" s="451" t="s">
        <v>373</v>
      </c>
      <c r="B8" s="146" t="s">
        <v>374</v>
      </c>
      <c r="C8" s="146" t="s">
        <v>375</v>
      </c>
      <c r="D8" s="146" t="s">
        <v>196</v>
      </c>
      <c r="E8" s="146" t="s">
        <v>376</v>
      </c>
      <c r="F8" s="146" t="s">
        <v>197</v>
      </c>
      <c r="G8" s="453" t="s">
        <v>377</v>
      </c>
    </row>
    <row r="9" spans="1:7" ht="37.5" customHeight="1">
      <c r="A9" s="452"/>
      <c r="B9" s="147" t="s">
        <v>378</v>
      </c>
      <c r="C9" s="147" t="s">
        <v>379</v>
      </c>
      <c r="D9" s="147" t="s">
        <v>380</v>
      </c>
      <c r="E9" s="147" t="s">
        <v>381</v>
      </c>
      <c r="F9" s="147" t="s">
        <v>382</v>
      </c>
      <c r="G9" s="454"/>
    </row>
    <row r="10" spans="1:7" ht="17.25" customHeight="1">
      <c r="A10" s="159" t="s">
        <v>198</v>
      </c>
      <c r="B10" s="276"/>
      <c r="C10" s="143"/>
      <c r="D10" s="143"/>
      <c r="E10" s="143"/>
      <c r="F10" s="143"/>
      <c r="G10" s="152" t="s">
        <v>199</v>
      </c>
    </row>
    <row r="11" spans="1:7" ht="17.25" customHeight="1">
      <c r="A11" s="156" t="s">
        <v>383</v>
      </c>
      <c r="B11" s="277">
        <f>SUM(F11+E11)-(D11+C11)</f>
        <v>615547</v>
      </c>
      <c r="C11" s="145">
        <v>0</v>
      </c>
      <c r="D11" s="145">
        <v>15542</v>
      </c>
      <c r="E11" s="145">
        <v>0</v>
      </c>
      <c r="F11" s="145">
        <v>631089</v>
      </c>
      <c r="G11" s="148" t="s">
        <v>384</v>
      </c>
    </row>
    <row r="12" spans="1:7" s="144" customFormat="1" ht="17.25" customHeight="1">
      <c r="A12" s="155" t="s">
        <v>385</v>
      </c>
      <c r="B12" s="276">
        <f t="shared" ref="B12:B19" si="0">SUM(F12+E12)-(D12+C12)</f>
        <v>349679</v>
      </c>
      <c r="C12" s="143">
        <v>45809</v>
      </c>
      <c r="D12" s="143">
        <v>9547</v>
      </c>
      <c r="E12" s="143">
        <v>3555</v>
      </c>
      <c r="F12" s="143">
        <v>401480</v>
      </c>
      <c r="G12" s="149" t="s">
        <v>386</v>
      </c>
    </row>
    <row r="13" spans="1:7" ht="17.25" customHeight="1">
      <c r="A13" s="156" t="s">
        <v>387</v>
      </c>
      <c r="B13" s="277">
        <f t="shared" si="0"/>
        <v>88580</v>
      </c>
      <c r="C13" s="145">
        <v>32741</v>
      </c>
      <c r="D13" s="145">
        <v>12876</v>
      </c>
      <c r="E13" s="145">
        <v>4467</v>
      </c>
      <c r="F13" s="145">
        <v>129730</v>
      </c>
      <c r="G13" s="148" t="s">
        <v>388</v>
      </c>
    </row>
    <row r="14" spans="1:7" s="144" customFormat="1" ht="17.25" customHeight="1">
      <c r="A14" s="155" t="s">
        <v>389</v>
      </c>
      <c r="B14" s="276">
        <f t="shared" si="0"/>
        <v>27869</v>
      </c>
      <c r="C14" s="143">
        <v>15621</v>
      </c>
      <c r="D14" s="143">
        <v>10908</v>
      </c>
      <c r="E14" s="143">
        <v>4828</v>
      </c>
      <c r="F14" s="143">
        <v>49570</v>
      </c>
      <c r="G14" s="149" t="s">
        <v>390</v>
      </c>
    </row>
    <row r="15" spans="1:7" ht="17.25" customHeight="1">
      <c r="A15" s="156" t="s">
        <v>391</v>
      </c>
      <c r="B15" s="277">
        <f t="shared" si="0"/>
        <v>2784</v>
      </c>
      <c r="C15" s="145">
        <v>1484</v>
      </c>
      <c r="D15" s="145">
        <v>254</v>
      </c>
      <c r="E15" s="145">
        <v>1007</v>
      </c>
      <c r="F15" s="145">
        <v>3515</v>
      </c>
      <c r="G15" s="148" t="s">
        <v>392</v>
      </c>
    </row>
    <row r="16" spans="1:7" s="144" customFormat="1" ht="17.25" customHeight="1">
      <c r="A16" s="155" t="s">
        <v>393</v>
      </c>
      <c r="B16" s="276">
        <f t="shared" si="0"/>
        <v>17586</v>
      </c>
      <c r="C16" s="143">
        <v>13982</v>
      </c>
      <c r="D16" s="143">
        <v>17</v>
      </c>
      <c r="E16" s="143">
        <v>3717</v>
      </c>
      <c r="F16" s="143">
        <v>27868</v>
      </c>
      <c r="G16" s="149" t="s">
        <v>394</v>
      </c>
    </row>
    <row r="17" spans="1:7" ht="17.25" customHeight="1">
      <c r="A17" s="156" t="s">
        <v>395</v>
      </c>
      <c r="B17" s="277">
        <f t="shared" si="0"/>
        <v>4345</v>
      </c>
      <c r="C17" s="145">
        <v>0</v>
      </c>
      <c r="D17" s="145">
        <v>0</v>
      </c>
      <c r="E17" s="145">
        <v>13</v>
      </c>
      <c r="F17" s="145">
        <v>4332</v>
      </c>
      <c r="G17" s="148" t="s">
        <v>396</v>
      </c>
    </row>
    <row r="18" spans="1:7" s="144" customFormat="1" ht="17.25" customHeight="1">
      <c r="A18" s="155" t="s">
        <v>397</v>
      </c>
      <c r="B18" s="276">
        <f t="shared" si="0"/>
        <v>2627</v>
      </c>
      <c r="C18" s="143">
        <v>734</v>
      </c>
      <c r="D18" s="143">
        <v>0</v>
      </c>
      <c r="E18" s="143">
        <v>0</v>
      </c>
      <c r="F18" s="143">
        <v>3361</v>
      </c>
      <c r="G18" s="149" t="s">
        <v>398</v>
      </c>
    </row>
    <row r="19" spans="1:7" ht="17.25" customHeight="1">
      <c r="A19" s="156" t="s">
        <v>399</v>
      </c>
      <c r="B19" s="277">
        <f t="shared" si="0"/>
        <v>2415</v>
      </c>
      <c r="C19" s="145">
        <v>0</v>
      </c>
      <c r="D19" s="145">
        <v>0</v>
      </c>
      <c r="E19" s="145">
        <v>1174</v>
      </c>
      <c r="F19" s="145">
        <v>1241</v>
      </c>
      <c r="G19" s="148" t="s">
        <v>400</v>
      </c>
    </row>
    <row r="20" spans="1:7" s="144" customFormat="1" ht="18" customHeight="1">
      <c r="A20" s="158" t="s">
        <v>4</v>
      </c>
      <c r="B20" s="278">
        <f>SUM(B11:B19)</f>
        <v>1111432</v>
      </c>
      <c r="C20" s="278">
        <f>SUM(C11:C19)</f>
        <v>110371</v>
      </c>
      <c r="D20" s="278">
        <f>SUM(D11:D19)</f>
        <v>49144</v>
      </c>
      <c r="E20" s="278">
        <f>SUM(E11:E19)</f>
        <v>18761</v>
      </c>
      <c r="F20" s="278">
        <f>SUM(F11:F19)</f>
        <v>1252186</v>
      </c>
      <c r="G20" s="150" t="s">
        <v>43</v>
      </c>
    </row>
    <row r="21" spans="1:7" ht="18" customHeight="1">
      <c r="A21" s="154" t="s">
        <v>200</v>
      </c>
      <c r="B21" s="277"/>
      <c r="C21" s="145"/>
      <c r="D21" s="145"/>
      <c r="E21" s="145"/>
      <c r="F21" s="145"/>
      <c r="G21" s="153" t="s">
        <v>201</v>
      </c>
    </row>
    <row r="22" spans="1:7" s="144" customFormat="1" ht="17.25" customHeight="1">
      <c r="A22" s="155" t="s">
        <v>401</v>
      </c>
      <c r="B22" s="276">
        <f t="shared" ref="B22:B28" si="1">SUM(F22+E22)-(D22+C22)</f>
        <v>4278452</v>
      </c>
      <c r="C22" s="143">
        <v>0</v>
      </c>
      <c r="D22" s="143">
        <v>844071</v>
      </c>
      <c r="E22" s="143">
        <v>19618</v>
      </c>
      <c r="F22" s="143">
        <v>5102905</v>
      </c>
      <c r="G22" s="149" t="s">
        <v>402</v>
      </c>
    </row>
    <row r="23" spans="1:7" ht="17.25" customHeight="1">
      <c r="A23" s="156" t="s">
        <v>403</v>
      </c>
      <c r="B23" s="277">
        <f t="shared" si="1"/>
        <v>4079927</v>
      </c>
      <c r="C23" s="145">
        <v>0</v>
      </c>
      <c r="D23" s="145">
        <v>558298</v>
      </c>
      <c r="E23" s="145">
        <v>1033367</v>
      </c>
      <c r="F23" s="145">
        <v>3604858</v>
      </c>
      <c r="G23" s="148" t="s">
        <v>404</v>
      </c>
    </row>
    <row r="24" spans="1:7" s="144" customFormat="1" ht="17.25" customHeight="1">
      <c r="A24" s="155" t="s">
        <v>405</v>
      </c>
      <c r="B24" s="276">
        <f t="shared" si="1"/>
        <v>8296295</v>
      </c>
      <c r="C24" s="143">
        <v>0</v>
      </c>
      <c r="D24" s="143">
        <v>1666894</v>
      </c>
      <c r="E24" s="143">
        <v>2316323</v>
      </c>
      <c r="F24" s="143">
        <v>7646866</v>
      </c>
      <c r="G24" s="149" t="s">
        <v>406</v>
      </c>
    </row>
    <row r="25" spans="1:7" ht="17.25" customHeight="1">
      <c r="A25" s="156" t="s">
        <v>202</v>
      </c>
      <c r="B25" s="277">
        <f t="shared" si="1"/>
        <v>48180</v>
      </c>
      <c r="C25" s="145">
        <v>0</v>
      </c>
      <c r="D25" s="145">
        <v>0</v>
      </c>
      <c r="E25" s="145">
        <v>0</v>
      </c>
      <c r="F25" s="145">
        <v>48180</v>
      </c>
      <c r="G25" s="148" t="s">
        <v>203</v>
      </c>
    </row>
    <row r="26" spans="1:7" s="144" customFormat="1" ht="17.25" customHeight="1">
      <c r="A26" s="155" t="s">
        <v>407</v>
      </c>
      <c r="B26" s="276">
        <f t="shared" si="1"/>
        <v>7718045</v>
      </c>
      <c r="C26" s="143">
        <v>0</v>
      </c>
      <c r="D26" s="143">
        <v>3676606</v>
      </c>
      <c r="E26" s="143">
        <v>5129320</v>
      </c>
      <c r="F26" s="143">
        <v>6265331</v>
      </c>
      <c r="G26" s="149" t="s">
        <v>408</v>
      </c>
    </row>
    <row r="27" spans="1:7" ht="17.25" customHeight="1">
      <c r="A27" s="156" t="s">
        <v>409</v>
      </c>
      <c r="B27" s="277">
        <f t="shared" si="1"/>
        <v>2668466</v>
      </c>
      <c r="C27" s="145">
        <v>0</v>
      </c>
      <c r="D27" s="145">
        <v>2883160</v>
      </c>
      <c r="E27" s="145">
        <v>3289620</v>
      </c>
      <c r="F27" s="145">
        <v>2262006</v>
      </c>
      <c r="G27" s="148" t="s">
        <v>410</v>
      </c>
    </row>
    <row r="28" spans="1:7" s="144" customFormat="1" ht="17.25" customHeight="1">
      <c r="A28" s="155" t="s">
        <v>41</v>
      </c>
      <c r="B28" s="276">
        <f t="shared" si="1"/>
        <v>8692717</v>
      </c>
      <c r="C28" s="143">
        <v>0</v>
      </c>
      <c r="D28" s="143">
        <v>770399</v>
      </c>
      <c r="E28" s="143">
        <v>500684</v>
      </c>
      <c r="F28" s="143">
        <v>8962432</v>
      </c>
      <c r="G28" s="149" t="s">
        <v>411</v>
      </c>
    </row>
    <row r="29" spans="1:7" ht="18" customHeight="1">
      <c r="A29" s="157" t="s">
        <v>4</v>
      </c>
      <c r="B29" s="279">
        <f>SUM(B22:B28)</f>
        <v>35782082</v>
      </c>
      <c r="C29" s="279">
        <f>SUM(C22:C28)</f>
        <v>0</v>
      </c>
      <c r="D29" s="279">
        <v>8899428</v>
      </c>
      <c r="E29" s="279">
        <f>SUM(E22:E28)</f>
        <v>12288932</v>
      </c>
      <c r="F29" s="279">
        <f>SUM(F22:F28)</f>
        <v>33892578</v>
      </c>
      <c r="G29" s="151" t="s">
        <v>43</v>
      </c>
    </row>
    <row r="30" spans="1:7" s="144" customFormat="1" ht="30" customHeight="1">
      <c r="A30" s="158" t="s">
        <v>65</v>
      </c>
      <c r="B30" s="278">
        <f>SUM(B20+B29)</f>
        <v>36893514</v>
      </c>
      <c r="C30" s="278">
        <f>SUM(C20+C29)</f>
        <v>110371</v>
      </c>
      <c r="D30" s="278">
        <f>SUM(D20+D29)</f>
        <v>8948572</v>
      </c>
      <c r="E30" s="278">
        <f>SUM(E20+E29)</f>
        <v>12307693</v>
      </c>
      <c r="F30" s="278">
        <f>SUM(F20+F29)</f>
        <v>35144764</v>
      </c>
      <c r="G30" s="150" t="s">
        <v>66</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G14"/>
  <sheetViews>
    <sheetView tabSelected="1" view="pageBreakPreview" zoomScaleNormal="100" zoomScaleSheetLayoutView="100" workbookViewId="0">
      <selection activeCell="V33" sqref="V33"/>
    </sheetView>
  </sheetViews>
  <sheetFormatPr defaultRowHeight="12.75"/>
  <cols>
    <col min="1" max="1" width="25.7109375" style="13" customWidth="1"/>
    <col min="2" max="6" width="12.7109375" style="14" customWidth="1"/>
    <col min="7" max="7" width="25.7109375" style="13" customWidth="1"/>
  </cols>
  <sheetData>
    <row r="1" spans="1:7" s="15" customFormat="1" ht="48.75" customHeight="1">
      <c r="A1" s="441"/>
      <c r="B1" s="390"/>
      <c r="C1" s="390"/>
      <c r="D1" s="390"/>
      <c r="E1" s="390"/>
      <c r="F1" s="390"/>
      <c r="G1" s="390"/>
    </row>
    <row r="2" spans="1:7" ht="20.25">
      <c r="A2" s="438" t="s">
        <v>364</v>
      </c>
      <c r="B2" s="438"/>
      <c r="C2" s="438"/>
      <c r="D2" s="438"/>
      <c r="E2" s="438"/>
      <c r="F2" s="438"/>
      <c r="G2" s="438"/>
    </row>
    <row r="3" spans="1:7" ht="20.25">
      <c r="A3" s="438" t="s">
        <v>217</v>
      </c>
      <c r="B3" s="438"/>
      <c r="C3" s="438"/>
      <c r="D3" s="438"/>
      <c r="E3" s="438"/>
      <c r="F3" s="438"/>
      <c r="G3" s="438"/>
    </row>
    <row r="4" spans="1:7" ht="15.75" customHeight="1">
      <c r="A4" s="440" t="s">
        <v>365</v>
      </c>
      <c r="B4" s="440"/>
      <c r="C4" s="440"/>
      <c r="D4" s="440"/>
      <c r="E4" s="440"/>
      <c r="F4" s="440"/>
      <c r="G4" s="440"/>
    </row>
    <row r="5" spans="1:7" ht="15.75" customHeight="1">
      <c r="A5" s="440" t="s">
        <v>216</v>
      </c>
      <c r="B5" s="440"/>
      <c r="C5" s="440"/>
      <c r="D5" s="440"/>
      <c r="E5" s="440"/>
      <c r="F5" s="440"/>
      <c r="G5" s="440"/>
    </row>
    <row r="6" spans="1:7" ht="15.75">
      <c r="A6" s="456" t="s">
        <v>797</v>
      </c>
      <c r="B6" s="456"/>
      <c r="C6" s="456"/>
      <c r="D6" s="456"/>
      <c r="E6" s="456"/>
      <c r="F6" s="456"/>
      <c r="G6" s="456"/>
    </row>
    <row r="7" spans="1:7" s="6" customFormat="1" ht="16.5">
      <c r="A7" s="32" t="s">
        <v>694</v>
      </c>
      <c r="B7" s="1"/>
      <c r="C7" s="450"/>
      <c r="D7" s="450"/>
      <c r="E7" s="2"/>
      <c r="F7" s="2"/>
      <c r="G7" s="8" t="s">
        <v>693</v>
      </c>
    </row>
    <row r="8" spans="1:7" s="17" customFormat="1" ht="55.5" customHeight="1">
      <c r="A8" s="471" t="s">
        <v>342</v>
      </c>
      <c r="B8" s="36" t="s">
        <v>204</v>
      </c>
      <c r="C8" s="36" t="s">
        <v>205</v>
      </c>
      <c r="D8" s="36" t="s">
        <v>206</v>
      </c>
      <c r="E8" s="36" t="s">
        <v>207</v>
      </c>
      <c r="F8" s="36" t="s">
        <v>208</v>
      </c>
      <c r="G8" s="442" t="s">
        <v>343</v>
      </c>
    </row>
    <row r="9" spans="1:7" s="17" customFormat="1" ht="45">
      <c r="A9" s="472"/>
      <c r="B9" s="37" t="s">
        <v>209</v>
      </c>
      <c r="C9" s="37" t="s">
        <v>210</v>
      </c>
      <c r="D9" s="37" t="s">
        <v>211</v>
      </c>
      <c r="E9" s="37" t="s">
        <v>212</v>
      </c>
      <c r="F9" s="37" t="s">
        <v>213</v>
      </c>
      <c r="G9" s="443"/>
    </row>
    <row r="10" spans="1:7" s="17" customFormat="1" ht="33" customHeight="1" thickBot="1">
      <c r="A10" s="38" t="s">
        <v>6</v>
      </c>
      <c r="B10" s="300">
        <v>338017</v>
      </c>
      <c r="C10" s="300">
        <v>838963</v>
      </c>
      <c r="D10" s="301">
        <v>33.76</v>
      </c>
      <c r="E10" s="301">
        <v>1.63</v>
      </c>
      <c r="F10" s="300">
        <v>240975</v>
      </c>
      <c r="G10" s="40" t="s">
        <v>11</v>
      </c>
    </row>
    <row r="11" spans="1:7" s="17" customFormat="1" ht="33" customHeight="1" thickTop="1" thickBot="1">
      <c r="A11" s="41" t="s">
        <v>12</v>
      </c>
      <c r="B11" s="302">
        <v>948283</v>
      </c>
      <c r="C11" s="302">
        <v>997972</v>
      </c>
      <c r="D11" s="303">
        <v>7.01</v>
      </c>
      <c r="E11" s="303">
        <v>1.6</v>
      </c>
      <c r="F11" s="302">
        <v>214528</v>
      </c>
      <c r="G11" s="43" t="s">
        <v>13</v>
      </c>
    </row>
    <row r="12" spans="1:7" s="17" customFormat="1" ht="33" customHeight="1" thickTop="1" thickBot="1">
      <c r="A12" s="38" t="s">
        <v>240</v>
      </c>
      <c r="B12" s="330">
        <v>10164955</v>
      </c>
      <c r="C12" s="330">
        <v>13105976</v>
      </c>
      <c r="D12" s="331">
        <v>1.9</v>
      </c>
      <c r="E12" s="331">
        <v>0.08</v>
      </c>
      <c r="F12" s="330">
        <v>269725</v>
      </c>
      <c r="G12" s="68" t="s">
        <v>411</v>
      </c>
    </row>
    <row r="13" spans="1:7" s="17" customFormat="1" ht="40.5" customHeight="1" thickTop="1">
      <c r="A13" s="165" t="s">
        <v>736</v>
      </c>
      <c r="B13" s="314">
        <v>648140</v>
      </c>
      <c r="C13" s="314">
        <v>1130336</v>
      </c>
      <c r="D13" s="332">
        <v>21.99</v>
      </c>
      <c r="E13" s="332">
        <v>1.24</v>
      </c>
      <c r="F13" s="314">
        <v>237397</v>
      </c>
      <c r="G13" s="180" t="s">
        <v>737</v>
      </c>
    </row>
    <row r="14" spans="1:7" s="172" customFormat="1" ht="29.25" customHeight="1">
      <c r="A14" s="483" t="s">
        <v>214</v>
      </c>
      <c r="B14" s="483"/>
      <c r="C14" s="483"/>
      <c r="D14" s="484" t="s">
        <v>215</v>
      </c>
      <c r="E14" s="484"/>
      <c r="F14" s="484"/>
      <c r="G14" s="484"/>
    </row>
  </sheetData>
  <mergeCells count="11">
    <mergeCell ref="A1:G1"/>
    <mergeCell ref="C7:D7"/>
    <mergeCell ref="A6:G6"/>
    <mergeCell ref="A2:G2"/>
    <mergeCell ref="A3:G3"/>
    <mergeCell ref="A14:C14"/>
    <mergeCell ref="D14:G14"/>
    <mergeCell ref="A8:A9"/>
    <mergeCell ref="G8:G9"/>
    <mergeCell ref="A4:G4"/>
    <mergeCell ref="A5:G5"/>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0"/>
  <sheetViews>
    <sheetView tabSelected="1" view="pageBreakPreview" zoomScale="70" zoomScaleNormal="96" zoomScaleSheetLayoutView="70" workbookViewId="0">
      <selection activeCell="V33" sqref="V33"/>
    </sheetView>
  </sheetViews>
  <sheetFormatPr defaultColWidth="9.140625" defaultRowHeight="23.25"/>
  <cols>
    <col min="1" max="1" width="13.7109375" style="184" customWidth="1"/>
    <col min="2" max="2" width="50.7109375" style="184" customWidth="1"/>
    <col min="3" max="3" width="4.7109375" style="183" customWidth="1"/>
    <col min="4" max="4" width="50.7109375" style="183" customWidth="1"/>
    <col min="5" max="5" width="13.7109375" style="183" customWidth="1"/>
    <col min="6" max="16384" width="9.140625" style="183"/>
  </cols>
  <sheetData>
    <row r="1" spans="1:11" s="182" customFormat="1" ht="82.5" customHeight="1">
      <c r="A1" s="389"/>
      <c r="B1" s="389"/>
      <c r="C1" s="389"/>
      <c r="D1" s="389"/>
      <c r="E1" s="389"/>
      <c r="F1" s="189"/>
      <c r="G1" s="190"/>
      <c r="H1" s="190"/>
    </row>
    <row r="2" spans="1:11" ht="57.75" customHeight="1">
      <c r="A2" s="385" t="s">
        <v>418</v>
      </c>
      <c r="B2" s="385"/>
      <c r="C2" s="188"/>
      <c r="D2" s="389"/>
      <c r="E2" s="389"/>
      <c r="I2" s="188"/>
      <c r="J2" s="188"/>
      <c r="K2" s="188"/>
    </row>
    <row r="3" spans="1:11" ht="124.5" customHeight="1">
      <c r="A3" s="384" t="s">
        <v>774</v>
      </c>
      <c r="B3" s="384"/>
      <c r="D3" s="381" t="s">
        <v>776</v>
      </c>
      <c r="E3" s="381"/>
    </row>
    <row r="4" spans="1:11" ht="126" customHeight="1">
      <c r="A4" s="384" t="s">
        <v>773</v>
      </c>
      <c r="B4" s="384"/>
      <c r="D4" s="381" t="s">
        <v>770</v>
      </c>
      <c r="E4" s="381"/>
    </row>
    <row r="5" spans="1:11" ht="88.5" customHeight="1">
      <c r="A5" s="384" t="s">
        <v>775</v>
      </c>
      <c r="B5" s="384"/>
      <c r="D5" s="381" t="s">
        <v>771</v>
      </c>
      <c r="E5" s="381"/>
    </row>
    <row r="6" spans="1:11" ht="42.75" customHeight="1">
      <c r="A6" s="388" t="s">
        <v>417</v>
      </c>
      <c r="B6" s="388"/>
      <c r="C6" s="187"/>
      <c r="D6" s="381" t="s">
        <v>416</v>
      </c>
      <c r="E6" s="381"/>
    </row>
    <row r="7" spans="1:11" s="248" customFormat="1" ht="76.5" customHeight="1">
      <c r="A7" s="386" t="s">
        <v>785</v>
      </c>
      <c r="B7" s="387"/>
      <c r="C7" s="247"/>
      <c r="D7" s="382" t="s">
        <v>772</v>
      </c>
      <c r="E7" s="383"/>
    </row>
    <row r="8" spans="1:11" ht="67.5" customHeight="1">
      <c r="A8" s="186"/>
    </row>
    <row r="9" spans="1:11" ht="67.5" customHeight="1">
      <c r="E9" s="185"/>
    </row>
    <row r="10" spans="1:11" ht="43.5" customHeight="1">
      <c r="A10" s="185"/>
      <c r="B10" s="185"/>
      <c r="D10" s="185"/>
    </row>
  </sheetData>
  <mergeCells count="13">
    <mergeCell ref="A1:E1"/>
    <mergeCell ref="D4:E4"/>
    <mergeCell ref="A3:B3"/>
    <mergeCell ref="A4:B4"/>
    <mergeCell ref="D2:E2"/>
    <mergeCell ref="D3:E3"/>
    <mergeCell ref="D6:E6"/>
    <mergeCell ref="D7:E7"/>
    <mergeCell ref="A5:B5"/>
    <mergeCell ref="A2:B2"/>
    <mergeCell ref="A7:B7"/>
    <mergeCell ref="A6:B6"/>
    <mergeCell ref="D5:E5"/>
  </mergeCells>
  <printOptions horizontalCentered="1" verticalCentered="1"/>
  <pageMargins left="0" right="0" top="0" bottom="0" header="0.3" footer="0.3"/>
  <pageSetup paperSize="9" scale="98" orientation="landscape" r:id="rId1"/>
  <rowBreaks count="1" manualBreakCount="1">
    <brk id="7" max="4" man="1"/>
  </rowBreaks>
  <drawing r:id="rId2"/>
  <legacyDrawing r:id="rId3"/>
  <oleObjects>
    <mc:AlternateContent xmlns:mc="http://schemas.openxmlformats.org/markup-compatibility/2006">
      <mc:Choice Requires="x14">
        <oleObject progId="MSWordArt.2" shapeId="74753"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7475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34"/>
  <sheetViews>
    <sheetView tabSelected="1" view="pageBreakPreview" zoomScale="80" zoomScaleNormal="100" zoomScaleSheetLayoutView="80" workbookViewId="0">
      <selection activeCell="V33" sqref="V33"/>
    </sheetView>
  </sheetViews>
  <sheetFormatPr defaultColWidth="10.42578125" defaultRowHeight="15"/>
  <cols>
    <col min="1" max="1" width="6.42578125" style="191" customWidth="1"/>
    <col min="2" max="2" width="65.7109375" style="193" customWidth="1"/>
    <col min="3" max="3" width="11" style="191" customWidth="1"/>
    <col min="4" max="4" width="65.7109375" style="193" customWidth="1"/>
    <col min="5" max="5" width="6.42578125" style="192" customWidth="1"/>
    <col min="6" max="16384" width="10.42578125" style="191"/>
  </cols>
  <sheetData>
    <row r="1" spans="1:12" s="15" customFormat="1" ht="38.25" customHeight="1">
      <c r="B1" s="390"/>
      <c r="C1" s="390"/>
      <c r="D1" s="390"/>
      <c r="E1" s="390"/>
      <c r="F1" s="225"/>
      <c r="G1" s="225"/>
      <c r="H1" s="225"/>
      <c r="I1" s="225"/>
      <c r="J1" s="225"/>
      <c r="K1" s="225"/>
      <c r="L1" s="225"/>
    </row>
    <row r="2" spans="1:12" ht="20.25" customHeight="1">
      <c r="A2" s="391" t="s">
        <v>687</v>
      </c>
      <c r="B2" s="391"/>
      <c r="C2" s="391"/>
      <c r="D2" s="391"/>
      <c r="E2" s="391"/>
    </row>
    <row r="3" spans="1:12" ht="19.149999999999999" customHeight="1">
      <c r="A3" s="392" t="s">
        <v>688</v>
      </c>
      <c r="B3" s="392"/>
      <c r="C3" s="392"/>
      <c r="D3" s="392"/>
      <c r="E3" s="392"/>
    </row>
    <row r="4" spans="1:12" ht="37.5" customHeight="1">
      <c r="A4" s="224" t="s">
        <v>436</v>
      </c>
      <c r="B4" s="223" t="s">
        <v>329</v>
      </c>
      <c r="C4" s="222" t="s">
        <v>435</v>
      </c>
      <c r="D4" s="221" t="s">
        <v>434</v>
      </c>
      <c r="E4" s="220" t="s">
        <v>433</v>
      </c>
    </row>
    <row r="5" spans="1:12" s="194" customFormat="1" ht="14.25">
      <c r="A5" s="209"/>
      <c r="B5" s="218" t="s">
        <v>432</v>
      </c>
      <c r="C5" s="219">
        <v>3</v>
      </c>
      <c r="D5" s="217" t="s">
        <v>431</v>
      </c>
      <c r="E5" s="209"/>
    </row>
    <row r="6" spans="1:12" s="194" customFormat="1" ht="14.25">
      <c r="A6" s="213"/>
      <c r="B6" s="215" t="s">
        <v>430</v>
      </c>
      <c r="C6" s="196">
        <v>6</v>
      </c>
      <c r="D6" s="214" t="s">
        <v>429</v>
      </c>
      <c r="E6" s="213"/>
    </row>
    <row r="7" spans="1:12" s="194" customFormat="1" ht="14.25">
      <c r="A7" s="212"/>
      <c r="B7" s="218" t="s">
        <v>428</v>
      </c>
      <c r="C7" s="200">
        <v>10</v>
      </c>
      <c r="D7" s="217" t="s">
        <v>427</v>
      </c>
      <c r="E7" s="209"/>
    </row>
    <row r="8" spans="1:12" s="194" customFormat="1" ht="14.25">
      <c r="A8" s="216"/>
      <c r="B8" s="215" t="s">
        <v>426</v>
      </c>
      <c r="C8" s="196">
        <v>11</v>
      </c>
      <c r="D8" s="214" t="s">
        <v>425</v>
      </c>
      <c r="E8" s="213"/>
    </row>
    <row r="9" spans="1:12" s="194" customFormat="1" ht="27" customHeight="1">
      <c r="A9" s="212"/>
      <c r="B9" s="211" t="s">
        <v>424</v>
      </c>
      <c r="C9" s="200"/>
      <c r="D9" s="210" t="s">
        <v>423</v>
      </c>
      <c r="E9" s="209"/>
      <c r="G9" s="393"/>
      <c r="H9" s="393"/>
      <c r="I9" s="393"/>
    </row>
    <row r="10" spans="1:12" s="197" customFormat="1" ht="22.5">
      <c r="A10" s="196">
        <v>1</v>
      </c>
      <c r="B10" s="204" t="s">
        <v>799</v>
      </c>
      <c r="C10" s="196">
        <v>34</v>
      </c>
      <c r="D10" s="203" t="s">
        <v>800</v>
      </c>
      <c r="E10" s="195">
        <v>1</v>
      </c>
      <c r="G10" s="394"/>
      <c r="H10" s="394"/>
      <c r="I10" s="394"/>
    </row>
    <row r="11" spans="1:12" s="197" customFormat="1" ht="22.5">
      <c r="A11" s="200">
        <v>2</v>
      </c>
      <c r="B11" s="201" t="s">
        <v>801</v>
      </c>
      <c r="C11" s="200">
        <v>34</v>
      </c>
      <c r="D11" s="202" t="s">
        <v>802</v>
      </c>
      <c r="E11" s="198">
        <v>2</v>
      </c>
    </row>
    <row r="12" spans="1:12" s="194" customFormat="1" ht="15.75">
      <c r="A12" s="196">
        <v>3</v>
      </c>
      <c r="B12" s="204" t="s">
        <v>803</v>
      </c>
      <c r="C12" s="196">
        <v>35</v>
      </c>
      <c r="D12" s="203" t="s">
        <v>804</v>
      </c>
      <c r="E12" s="195">
        <v>3</v>
      </c>
    </row>
    <row r="13" spans="1:12" s="194" customFormat="1" ht="23.25" customHeight="1">
      <c r="A13" s="200">
        <v>4</v>
      </c>
      <c r="B13" s="208" t="s">
        <v>805</v>
      </c>
      <c r="C13" s="200">
        <v>36</v>
      </c>
      <c r="D13" s="199" t="s">
        <v>806</v>
      </c>
      <c r="E13" s="198">
        <v>4</v>
      </c>
    </row>
    <row r="14" spans="1:12" s="197" customFormat="1" ht="15.75">
      <c r="A14" s="196">
        <v>5</v>
      </c>
      <c r="B14" s="204" t="s">
        <v>807</v>
      </c>
      <c r="C14" s="196">
        <v>37</v>
      </c>
      <c r="D14" s="203" t="s">
        <v>808</v>
      </c>
      <c r="E14" s="195">
        <v>5</v>
      </c>
    </row>
    <row r="15" spans="1:12" s="197" customFormat="1" ht="15.75">
      <c r="A15" s="200">
        <v>6</v>
      </c>
      <c r="B15" s="201" t="s">
        <v>809</v>
      </c>
      <c r="C15" s="200">
        <v>38</v>
      </c>
      <c r="D15" s="202" t="s">
        <v>810</v>
      </c>
      <c r="E15" s="198">
        <v>6</v>
      </c>
    </row>
    <row r="16" spans="1:12" s="197" customFormat="1" ht="15.75">
      <c r="A16" s="196">
        <v>7</v>
      </c>
      <c r="B16" s="204" t="s">
        <v>811</v>
      </c>
      <c r="C16" s="196">
        <v>29</v>
      </c>
      <c r="D16" s="203" t="s">
        <v>812</v>
      </c>
      <c r="E16" s="195">
        <v>7</v>
      </c>
    </row>
    <row r="17" spans="1:5" s="197" customFormat="1" ht="15.75">
      <c r="A17" s="200">
        <v>8</v>
      </c>
      <c r="B17" s="201" t="s">
        <v>813</v>
      </c>
      <c r="C17" s="200">
        <v>30</v>
      </c>
      <c r="D17" s="202" t="s">
        <v>814</v>
      </c>
      <c r="E17" s="198">
        <v>8</v>
      </c>
    </row>
    <row r="18" spans="1:5" s="197" customFormat="1" ht="15.75">
      <c r="A18" s="196">
        <v>9</v>
      </c>
      <c r="B18" s="204" t="s">
        <v>815</v>
      </c>
      <c r="C18" s="196">
        <v>31</v>
      </c>
      <c r="D18" s="203" t="s">
        <v>816</v>
      </c>
      <c r="E18" s="195">
        <v>9</v>
      </c>
    </row>
    <row r="19" spans="1:5" s="197" customFormat="1" ht="15.75">
      <c r="A19" s="200">
        <v>10</v>
      </c>
      <c r="B19" s="201" t="s">
        <v>815</v>
      </c>
      <c r="C19" s="200">
        <v>32</v>
      </c>
      <c r="D19" s="202" t="s">
        <v>817</v>
      </c>
      <c r="E19" s="198">
        <v>10</v>
      </c>
    </row>
    <row r="20" spans="1:5" s="197" customFormat="1" ht="15.75">
      <c r="A20" s="196">
        <v>11</v>
      </c>
      <c r="B20" s="204" t="s">
        <v>790</v>
      </c>
      <c r="C20" s="196">
        <v>33</v>
      </c>
      <c r="D20" s="203" t="s">
        <v>818</v>
      </c>
      <c r="E20" s="195">
        <v>11</v>
      </c>
    </row>
    <row r="21" spans="1:5" s="205" customFormat="1" ht="27" customHeight="1">
      <c r="A21" s="200"/>
      <c r="B21" s="207" t="s">
        <v>422</v>
      </c>
      <c r="C21" s="200"/>
      <c r="D21" s="206" t="s">
        <v>421</v>
      </c>
      <c r="E21" s="198"/>
    </row>
    <row r="22" spans="1:5" s="197" customFormat="1" ht="22.5">
      <c r="A22" s="196">
        <v>1</v>
      </c>
      <c r="B22" s="204" t="s">
        <v>819</v>
      </c>
      <c r="C22" s="196">
        <v>37</v>
      </c>
      <c r="D22" s="203" t="s">
        <v>820</v>
      </c>
      <c r="E22" s="195">
        <v>1</v>
      </c>
    </row>
    <row r="23" spans="1:5" s="197" customFormat="1" ht="22.5">
      <c r="A23" s="200">
        <v>2</v>
      </c>
      <c r="B23" s="201" t="s">
        <v>821</v>
      </c>
      <c r="C23" s="200">
        <v>38</v>
      </c>
      <c r="D23" s="202" t="s">
        <v>822</v>
      </c>
      <c r="E23" s="198">
        <v>2</v>
      </c>
    </row>
    <row r="24" spans="1:5" s="197" customFormat="1" ht="22.5">
      <c r="A24" s="196">
        <v>3</v>
      </c>
      <c r="B24" s="204" t="s">
        <v>823</v>
      </c>
      <c r="C24" s="196">
        <v>39</v>
      </c>
      <c r="D24" s="203" t="s">
        <v>824</v>
      </c>
      <c r="E24" s="195">
        <v>3</v>
      </c>
    </row>
    <row r="25" spans="1:5" s="197" customFormat="1" ht="22.5">
      <c r="A25" s="200">
        <v>4</v>
      </c>
      <c r="B25" s="201" t="s">
        <v>825</v>
      </c>
      <c r="C25" s="200">
        <v>40</v>
      </c>
      <c r="D25" s="202" t="s">
        <v>826</v>
      </c>
      <c r="E25" s="198">
        <v>4</v>
      </c>
    </row>
    <row r="26" spans="1:5" s="197" customFormat="1" ht="22.5">
      <c r="A26" s="196">
        <v>5</v>
      </c>
      <c r="B26" s="204" t="s">
        <v>827</v>
      </c>
      <c r="C26" s="196">
        <v>41</v>
      </c>
      <c r="D26" s="203" t="s">
        <v>828</v>
      </c>
      <c r="E26" s="195">
        <v>5</v>
      </c>
    </row>
    <row r="27" spans="1:5" s="197" customFormat="1" ht="22.5">
      <c r="A27" s="200">
        <v>6</v>
      </c>
      <c r="B27" s="201" t="s">
        <v>829</v>
      </c>
      <c r="C27" s="200">
        <v>42</v>
      </c>
      <c r="D27" s="202" t="s">
        <v>830</v>
      </c>
      <c r="E27" s="198">
        <v>6</v>
      </c>
    </row>
    <row r="28" spans="1:5" s="197" customFormat="1" ht="22.5">
      <c r="A28" s="196">
        <v>7</v>
      </c>
      <c r="B28" s="204" t="s">
        <v>831</v>
      </c>
      <c r="C28" s="196">
        <v>43</v>
      </c>
      <c r="D28" s="203" t="s">
        <v>832</v>
      </c>
      <c r="E28" s="195">
        <v>7</v>
      </c>
    </row>
    <row r="29" spans="1:5" s="197" customFormat="1" ht="22.5">
      <c r="A29" s="200">
        <v>8</v>
      </c>
      <c r="B29" s="201" t="s">
        <v>833</v>
      </c>
      <c r="C29" s="200">
        <v>44</v>
      </c>
      <c r="D29" s="202" t="s">
        <v>834</v>
      </c>
      <c r="E29" s="198">
        <v>8</v>
      </c>
    </row>
    <row r="30" spans="1:5" s="197" customFormat="1" ht="24.75" customHeight="1">
      <c r="A30" s="196">
        <v>9</v>
      </c>
      <c r="B30" s="204" t="s">
        <v>835</v>
      </c>
      <c r="C30" s="196">
        <v>45</v>
      </c>
      <c r="D30" s="203" t="s">
        <v>836</v>
      </c>
      <c r="E30" s="195">
        <v>9</v>
      </c>
    </row>
    <row r="31" spans="1:5" s="197" customFormat="1" ht="22.5">
      <c r="A31" s="200">
        <v>10</v>
      </c>
      <c r="B31" s="201" t="s">
        <v>837</v>
      </c>
      <c r="C31" s="200">
        <v>46</v>
      </c>
      <c r="D31" s="202" t="s">
        <v>838</v>
      </c>
      <c r="E31" s="198">
        <v>10</v>
      </c>
    </row>
    <row r="32" spans="1:5" s="197" customFormat="1" ht="20.25" customHeight="1">
      <c r="A32" s="196">
        <v>11</v>
      </c>
      <c r="B32" s="204" t="s">
        <v>839</v>
      </c>
      <c r="C32" s="196">
        <v>47</v>
      </c>
      <c r="D32" s="203" t="s">
        <v>817</v>
      </c>
      <c r="E32" s="195">
        <v>11</v>
      </c>
    </row>
    <row r="33" spans="1:5" s="197" customFormat="1" ht="22.5" customHeight="1">
      <c r="A33" s="200">
        <v>12</v>
      </c>
      <c r="B33" s="201" t="s">
        <v>840</v>
      </c>
      <c r="C33" s="200">
        <v>48</v>
      </c>
      <c r="D33" s="202" t="s">
        <v>841</v>
      </c>
      <c r="E33" s="198">
        <v>12</v>
      </c>
    </row>
    <row r="34" spans="1:5" s="197" customFormat="1" ht="15.75">
      <c r="A34" s="196"/>
      <c r="B34" s="204" t="s">
        <v>420</v>
      </c>
      <c r="C34" s="196">
        <v>49</v>
      </c>
      <c r="D34" s="203" t="s">
        <v>419</v>
      </c>
      <c r="E34" s="195"/>
    </row>
  </sheetData>
  <mergeCells count="5">
    <mergeCell ref="B1:E1"/>
    <mergeCell ref="A2:E2"/>
    <mergeCell ref="A3:E3"/>
    <mergeCell ref="G9:I9"/>
    <mergeCell ref="G10:I10"/>
  </mergeCells>
  <printOptions horizontalCentered="1" verticalCentered="1"/>
  <pageMargins left="0" right="0" top="0" bottom="0"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61"/>
  <sheetViews>
    <sheetView tabSelected="1" view="pageBreakPreview" topLeftCell="A29" zoomScale="70" zoomScaleNormal="100" zoomScaleSheetLayoutView="70" workbookViewId="0">
      <selection activeCell="V33" sqref="V33"/>
    </sheetView>
  </sheetViews>
  <sheetFormatPr defaultColWidth="9.140625" defaultRowHeight="23.25"/>
  <cols>
    <col min="1" max="1" width="18.7109375" style="227" customWidth="1"/>
    <col min="2" max="2" width="56.85546875" style="227" customWidth="1"/>
    <col min="3" max="3" width="6.42578125" style="226" customWidth="1"/>
    <col min="4" max="4" width="50.7109375" style="226" customWidth="1"/>
    <col min="5" max="5" width="17.7109375" style="226" customWidth="1"/>
    <col min="6" max="7" width="9.140625" style="226"/>
    <col min="8" max="8" width="62.42578125" style="226" customWidth="1"/>
    <col min="9" max="16384" width="9.140625" style="226"/>
  </cols>
  <sheetData>
    <row r="1" spans="1:11" s="236" customFormat="1" ht="81" customHeight="1">
      <c r="A1" s="389"/>
      <c r="B1" s="389"/>
      <c r="C1" s="389"/>
      <c r="D1" s="389"/>
      <c r="E1" s="389"/>
      <c r="F1" s="237"/>
      <c r="G1" s="237"/>
      <c r="H1" s="237"/>
    </row>
    <row r="2" spans="1:11" ht="27.75" customHeight="1">
      <c r="A2" s="400" t="s">
        <v>490</v>
      </c>
      <c r="B2" s="400"/>
      <c r="C2" s="235"/>
      <c r="D2" s="401" t="s">
        <v>489</v>
      </c>
      <c r="E2" s="401"/>
      <c r="I2" s="235"/>
      <c r="J2" s="235"/>
      <c r="K2" s="235"/>
    </row>
    <row r="3" spans="1:11" ht="20.25">
      <c r="A3" s="403" t="s">
        <v>488</v>
      </c>
      <c r="B3" s="403"/>
      <c r="D3" s="402" t="s">
        <v>487</v>
      </c>
      <c r="E3" s="402"/>
    </row>
    <row r="4" spans="1:11" ht="59.25" customHeight="1">
      <c r="A4" s="397" t="s">
        <v>843</v>
      </c>
      <c r="B4" s="397"/>
      <c r="D4" s="395" t="s">
        <v>842</v>
      </c>
      <c r="E4" s="395"/>
    </row>
    <row r="5" spans="1:11" ht="93.75" customHeight="1">
      <c r="A5" s="397" t="s">
        <v>787</v>
      </c>
      <c r="B5" s="397"/>
      <c r="D5" s="395" t="s">
        <v>786</v>
      </c>
      <c r="E5" s="395"/>
    </row>
    <row r="6" spans="1:11" ht="45" customHeight="1">
      <c r="A6" s="397" t="s">
        <v>691</v>
      </c>
      <c r="B6" s="397"/>
      <c r="D6" s="395" t="s">
        <v>690</v>
      </c>
      <c r="E6" s="395"/>
    </row>
    <row r="7" spans="1:11" ht="34.5" customHeight="1">
      <c r="A7" s="397" t="s">
        <v>697</v>
      </c>
      <c r="B7" s="397"/>
      <c r="D7" s="399" t="s">
        <v>696</v>
      </c>
      <c r="E7" s="399"/>
    </row>
    <row r="8" spans="1:11" ht="23.25" customHeight="1">
      <c r="A8" s="396" t="s">
        <v>486</v>
      </c>
      <c r="B8" s="396"/>
      <c r="C8" s="230"/>
      <c r="D8" s="398" t="s">
        <v>485</v>
      </c>
      <c r="E8" s="398"/>
    </row>
    <row r="9" spans="1:11" ht="23.25" customHeight="1">
      <c r="A9" s="397" t="s">
        <v>484</v>
      </c>
      <c r="B9" s="397"/>
      <c r="C9" s="230"/>
      <c r="D9" s="395" t="s">
        <v>483</v>
      </c>
      <c r="E9" s="395"/>
    </row>
    <row r="10" spans="1:11" ht="23.25" customHeight="1">
      <c r="A10" s="396" t="s">
        <v>482</v>
      </c>
      <c r="B10" s="396"/>
      <c r="C10" s="230"/>
      <c r="D10" s="398" t="s">
        <v>481</v>
      </c>
      <c r="E10" s="398"/>
    </row>
    <row r="11" spans="1:11" ht="44.25" customHeight="1">
      <c r="A11" s="397" t="s">
        <v>480</v>
      </c>
      <c r="B11" s="397"/>
      <c r="C11" s="230"/>
      <c r="D11" s="395" t="s">
        <v>479</v>
      </c>
      <c r="E11" s="395"/>
    </row>
    <row r="12" spans="1:11" ht="23.25" customHeight="1">
      <c r="A12" s="396" t="s">
        <v>478</v>
      </c>
      <c r="B12" s="396"/>
      <c r="C12" s="230"/>
      <c r="D12" s="398" t="s">
        <v>477</v>
      </c>
      <c r="E12" s="398"/>
    </row>
    <row r="13" spans="1:11" ht="38.25" customHeight="1">
      <c r="A13" s="405" t="s">
        <v>686</v>
      </c>
      <c r="B13" s="405"/>
      <c r="C13" s="230"/>
      <c r="D13" s="395" t="s">
        <v>685</v>
      </c>
      <c r="E13" s="395"/>
    </row>
    <row r="14" spans="1:11" ht="39" customHeight="1">
      <c r="A14" s="405" t="s">
        <v>476</v>
      </c>
      <c r="B14" s="405"/>
      <c r="C14" s="230"/>
      <c r="D14" s="395" t="s">
        <v>475</v>
      </c>
      <c r="E14" s="395"/>
    </row>
    <row r="15" spans="1:11" ht="60.75" customHeight="1">
      <c r="A15" s="405" t="s">
        <v>474</v>
      </c>
      <c r="B15" s="405"/>
      <c r="C15" s="230"/>
      <c r="D15" s="395" t="s">
        <v>473</v>
      </c>
      <c r="E15" s="395"/>
    </row>
    <row r="16" spans="1:11" ht="23.25" customHeight="1">
      <c r="A16" s="396" t="s">
        <v>472</v>
      </c>
      <c r="B16" s="396"/>
      <c r="C16" s="230"/>
      <c r="D16" s="398" t="s">
        <v>471</v>
      </c>
      <c r="E16" s="398"/>
    </row>
    <row r="17" spans="1:5" ht="75" customHeight="1">
      <c r="A17" s="397" t="s">
        <v>796</v>
      </c>
      <c r="B17" s="397"/>
      <c r="C17" s="230"/>
      <c r="D17" s="395" t="s">
        <v>795</v>
      </c>
      <c r="E17" s="395"/>
    </row>
    <row r="18" spans="1:5" ht="19.5" customHeight="1">
      <c r="A18" s="406" t="s">
        <v>470</v>
      </c>
      <c r="B18" s="406"/>
      <c r="C18" s="230"/>
      <c r="D18" s="404" t="s">
        <v>469</v>
      </c>
      <c r="E18" s="404"/>
    </row>
    <row r="19" spans="1:5" ht="15.75" customHeight="1">
      <c r="A19" s="232"/>
      <c r="B19" s="231" t="s">
        <v>468</v>
      </c>
      <c r="C19" s="230"/>
      <c r="D19" s="229" t="s">
        <v>467</v>
      </c>
      <c r="E19" s="228"/>
    </row>
    <row r="20" spans="1:5" ht="15.75" customHeight="1">
      <c r="A20" s="232"/>
      <c r="B20" s="231" t="s">
        <v>466</v>
      </c>
      <c r="C20" s="230"/>
      <c r="D20" s="229" t="s">
        <v>465</v>
      </c>
      <c r="E20" s="228"/>
    </row>
    <row r="21" spans="1:5" ht="15.75" customHeight="1">
      <c r="A21" s="232"/>
      <c r="B21" s="231" t="s">
        <v>679</v>
      </c>
      <c r="C21" s="230"/>
      <c r="D21" s="229" t="s">
        <v>678</v>
      </c>
      <c r="E21" s="228"/>
    </row>
    <row r="22" spans="1:5" ht="15.75" customHeight="1">
      <c r="A22" s="232"/>
      <c r="B22" s="231" t="s">
        <v>723</v>
      </c>
      <c r="C22" s="230"/>
      <c r="D22" s="229" t="s">
        <v>724</v>
      </c>
      <c r="E22" s="228"/>
    </row>
    <row r="23" spans="1:5" ht="15.75" customHeight="1">
      <c r="A23" s="232"/>
      <c r="B23" s="231" t="s">
        <v>725</v>
      </c>
      <c r="C23" s="230"/>
      <c r="D23" s="229" t="s">
        <v>726</v>
      </c>
      <c r="E23" s="228"/>
    </row>
    <row r="24" spans="1:5" ht="15.75" customHeight="1">
      <c r="A24" s="232"/>
      <c r="B24" s="231" t="s">
        <v>464</v>
      </c>
      <c r="C24" s="230"/>
      <c r="D24" s="229" t="s">
        <v>463</v>
      </c>
      <c r="E24" s="228"/>
    </row>
    <row r="25" spans="1:5" ht="15.75" customHeight="1">
      <c r="A25" s="232"/>
      <c r="B25" s="231" t="s">
        <v>462</v>
      </c>
      <c r="C25" s="230"/>
      <c r="D25" s="229" t="s">
        <v>461</v>
      </c>
      <c r="E25" s="228"/>
    </row>
    <row r="26" spans="1:5" ht="15.75" customHeight="1">
      <c r="A26" s="232"/>
      <c r="B26" s="231" t="s">
        <v>780</v>
      </c>
      <c r="C26" s="230"/>
      <c r="D26" s="229" t="s">
        <v>791</v>
      </c>
      <c r="E26" s="228"/>
    </row>
    <row r="27" spans="1:5" ht="15.75" customHeight="1">
      <c r="A27" s="232"/>
      <c r="B27" s="231" t="s">
        <v>781</v>
      </c>
      <c r="C27" s="230"/>
      <c r="D27" s="229" t="s">
        <v>792</v>
      </c>
      <c r="E27" s="228"/>
    </row>
    <row r="28" spans="1:5" ht="15.75" customHeight="1">
      <c r="A28" s="234"/>
      <c r="B28" s="231" t="s">
        <v>794</v>
      </c>
      <c r="C28" s="230"/>
      <c r="D28" s="229" t="s">
        <v>793</v>
      </c>
      <c r="E28" s="233"/>
    </row>
    <row r="29" spans="1:5" ht="18">
      <c r="A29" s="406" t="s">
        <v>460</v>
      </c>
      <c r="B29" s="406"/>
      <c r="C29" s="230"/>
      <c r="D29" s="404" t="s">
        <v>459</v>
      </c>
      <c r="E29" s="404"/>
    </row>
    <row r="30" spans="1:5" ht="17.25" customHeight="1">
      <c r="A30" s="232"/>
      <c r="B30" s="231" t="s">
        <v>681</v>
      </c>
      <c r="C30" s="230"/>
      <c r="D30" s="229" t="s">
        <v>680</v>
      </c>
      <c r="E30" s="228"/>
    </row>
    <row r="31" spans="1:5" ht="17.25" customHeight="1">
      <c r="A31" s="232"/>
      <c r="B31" s="231" t="s">
        <v>682</v>
      </c>
      <c r="C31" s="230"/>
      <c r="D31" s="229" t="s">
        <v>458</v>
      </c>
      <c r="E31" s="228"/>
    </row>
    <row r="32" spans="1:5" ht="18">
      <c r="A32" s="406" t="s">
        <v>457</v>
      </c>
      <c r="B32" s="406"/>
      <c r="C32" s="230"/>
      <c r="D32" s="404" t="s">
        <v>456</v>
      </c>
      <c r="E32" s="404"/>
    </row>
    <row r="33" spans="1:5" ht="17.25" customHeight="1">
      <c r="A33" s="232"/>
      <c r="B33" s="231" t="s">
        <v>729</v>
      </c>
      <c r="C33" s="230"/>
      <c r="D33" s="229" t="s">
        <v>730</v>
      </c>
      <c r="E33" s="228"/>
    </row>
    <row r="34" spans="1:5" ht="17.25" customHeight="1">
      <c r="A34" s="232"/>
      <c r="B34" s="231" t="s">
        <v>727</v>
      </c>
      <c r="C34" s="230"/>
      <c r="D34" s="229" t="s">
        <v>728</v>
      </c>
      <c r="E34" s="228"/>
    </row>
    <row r="35" spans="1:5" ht="17.25" customHeight="1">
      <c r="A35" s="232"/>
      <c r="B35" s="231" t="s">
        <v>455</v>
      </c>
      <c r="C35" s="230"/>
      <c r="D35" s="229" t="s">
        <v>454</v>
      </c>
      <c r="E35" s="228"/>
    </row>
    <row r="36" spans="1:5" ht="15.75">
      <c r="A36" s="406" t="s">
        <v>453</v>
      </c>
      <c r="B36" s="406"/>
      <c r="C36" s="230"/>
      <c r="D36" s="404" t="s">
        <v>452</v>
      </c>
      <c r="E36" s="404" t="s">
        <v>452</v>
      </c>
    </row>
    <row r="37" spans="1:5" ht="17.25" customHeight="1">
      <c r="A37" s="232"/>
      <c r="B37" s="231" t="s">
        <v>451</v>
      </c>
      <c r="C37" s="230"/>
      <c r="D37" s="229" t="s">
        <v>450</v>
      </c>
      <c r="E37" s="228"/>
    </row>
    <row r="38" spans="1:5" ht="17.25" customHeight="1">
      <c r="A38" s="232"/>
      <c r="B38" s="231" t="s">
        <v>449</v>
      </c>
      <c r="C38" s="230"/>
      <c r="D38" s="229" t="s">
        <v>448</v>
      </c>
      <c r="E38" s="228"/>
    </row>
    <row r="39" spans="1:5" ht="20.25">
      <c r="A39" s="396" t="s">
        <v>447</v>
      </c>
      <c r="B39" s="396"/>
      <c r="C39" s="230"/>
      <c r="D39" s="398" t="s">
        <v>446</v>
      </c>
      <c r="E39" s="398"/>
    </row>
    <row r="40" spans="1:5" ht="55.15" customHeight="1">
      <c r="A40" s="397" t="s">
        <v>778</v>
      </c>
      <c r="B40" s="397"/>
      <c r="C40" s="230"/>
      <c r="D40" s="395" t="s">
        <v>777</v>
      </c>
      <c r="E40" s="395"/>
    </row>
    <row r="41" spans="1:5" ht="23.25" customHeight="1">
      <c r="A41" s="406" t="s">
        <v>445</v>
      </c>
      <c r="B41" s="406"/>
      <c r="C41" s="230"/>
      <c r="D41" s="404" t="s">
        <v>444</v>
      </c>
      <c r="E41" s="404"/>
    </row>
    <row r="42" spans="1:5" ht="17.25" customHeight="1">
      <c r="A42" s="232"/>
      <c r="B42" s="231" t="s">
        <v>733</v>
      </c>
      <c r="C42" s="230"/>
      <c r="D42" s="229" t="s">
        <v>443</v>
      </c>
      <c r="E42" s="228"/>
    </row>
    <row r="43" spans="1:5" ht="17.25" customHeight="1">
      <c r="A43" s="232"/>
      <c r="B43" s="231" t="s">
        <v>442</v>
      </c>
      <c r="C43" s="230"/>
      <c r="D43" s="229" t="s">
        <v>441</v>
      </c>
      <c r="E43" s="228"/>
    </row>
    <row r="44" spans="1:5" ht="17.25" customHeight="1">
      <c r="A44" s="232"/>
      <c r="B44" s="231" t="s">
        <v>746</v>
      </c>
      <c r="C44" s="230"/>
      <c r="D44" s="229" t="s">
        <v>738</v>
      </c>
      <c r="E44" s="228"/>
    </row>
    <row r="45" spans="1:5" ht="17.25" customHeight="1">
      <c r="A45" s="232"/>
      <c r="B45" s="231" t="s">
        <v>745</v>
      </c>
      <c r="C45" s="230"/>
      <c r="D45" s="229" t="s">
        <v>739</v>
      </c>
      <c r="E45" s="228"/>
    </row>
    <row r="46" spans="1:5" ht="17.25" customHeight="1">
      <c r="A46" s="232"/>
      <c r="B46" s="231" t="s">
        <v>747</v>
      </c>
      <c r="C46" s="230"/>
      <c r="D46" s="229" t="s">
        <v>740</v>
      </c>
      <c r="E46" s="228"/>
    </row>
    <row r="47" spans="1:5" ht="17.25" customHeight="1">
      <c r="A47" s="232"/>
      <c r="B47" s="231" t="s">
        <v>748</v>
      </c>
      <c r="C47" s="230"/>
      <c r="D47" s="229" t="s">
        <v>741</v>
      </c>
      <c r="E47" s="228"/>
    </row>
    <row r="48" spans="1:5" ht="18">
      <c r="A48" s="232"/>
      <c r="B48" s="231" t="s">
        <v>749</v>
      </c>
      <c r="C48" s="230"/>
      <c r="D48" s="229" t="s">
        <v>742</v>
      </c>
      <c r="E48" s="228"/>
    </row>
    <row r="49" spans="1:5" ht="17.25" customHeight="1">
      <c r="A49" s="232"/>
      <c r="B49" s="231" t="s">
        <v>750</v>
      </c>
      <c r="C49" s="230"/>
      <c r="D49" s="229" t="s">
        <v>743</v>
      </c>
      <c r="E49" s="228"/>
    </row>
    <row r="50" spans="1:5" ht="17.25" customHeight="1">
      <c r="A50" s="232"/>
      <c r="B50" s="231" t="s">
        <v>751</v>
      </c>
      <c r="C50" s="230"/>
      <c r="D50" s="229" t="s">
        <v>744</v>
      </c>
      <c r="E50" s="228"/>
    </row>
    <row r="51" spans="1:5" ht="17.25" customHeight="1">
      <c r="A51" s="232"/>
      <c r="B51" s="231"/>
      <c r="C51" s="230"/>
      <c r="D51" s="229"/>
      <c r="E51" s="228"/>
    </row>
    <row r="52" spans="1:5" ht="17.25" customHeight="1">
      <c r="A52" s="406" t="s">
        <v>440</v>
      </c>
      <c r="B52" s="406"/>
      <c r="C52" s="230"/>
      <c r="D52" s="404" t="s">
        <v>439</v>
      </c>
      <c r="E52" s="404"/>
    </row>
    <row r="53" spans="1:5" ht="17.25" customHeight="1">
      <c r="A53" s="232"/>
      <c r="B53" s="231" t="s">
        <v>752</v>
      </c>
      <c r="C53" s="230"/>
      <c r="D53" s="229" t="s">
        <v>757</v>
      </c>
      <c r="E53" s="228"/>
    </row>
    <row r="54" spans="1:5" ht="18">
      <c r="A54" s="232"/>
      <c r="B54" s="231" t="s">
        <v>753</v>
      </c>
      <c r="C54" s="230"/>
      <c r="D54" s="229" t="s">
        <v>758</v>
      </c>
      <c r="E54" s="228"/>
    </row>
    <row r="55" spans="1:5" ht="17.25" customHeight="1">
      <c r="A55" s="232"/>
      <c r="B55" s="231" t="s">
        <v>754</v>
      </c>
      <c r="C55" s="230"/>
      <c r="D55" s="229" t="s">
        <v>759</v>
      </c>
      <c r="E55" s="228"/>
    </row>
    <row r="56" spans="1:5" ht="17.25" customHeight="1">
      <c r="A56" s="232"/>
      <c r="B56" s="231" t="s">
        <v>755</v>
      </c>
      <c r="C56" s="230"/>
      <c r="D56" s="229" t="s">
        <v>760</v>
      </c>
      <c r="E56" s="228"/>
    </row>
    <row r="57" spans="1:5" ht="18">
      <c r="A57" s="232"/>
      <c r="B57" s="231" t="s">
        <v>756</v>
      </c>
      <c r="C57" s="230"/>
      <c r="D57" s="229" t="s">
        <v>761</v>
      </c>
      <c r="E57" s="228"/>
    </row>
    <row r="58" spans="1:5" ht="18">
      <c r="A58" s="406" t="s">
        <v>684</v>
      </c>
      <c r="B58" s="406"/>
      <c r="C58" s="230"/>
      <c r="D58" s="404" t="s">
        <v>683</v>
      </c>
      <c r="E58" s="404"/>
    </row>
    <row r="59" spans="1:5" ht="18">
      <c r="A59" s="232"/>
      <c r="B59" s="407" t="s">
        <v>438</v>
      </c>
      <c r="C59" s="407"/>
      <c r="D59" s="229" t="s">
        <v>437</v>
      </c>
      <c r="E59" s="228"/>
    </row>
    <row r="60" spans="1:5" ht="18">
      <c r="A60" s="232"/>
      <c r="B60" s="407" t="s">
        <v>699</v>
      </c>
      <c r="C60" s="407"/>
      <c r="D60" s="229" t="s">
        <v>698</v>
      </c>
      <c r="E60" s="228"/>
    </row>
    <row r="61" spans="1:5" ht="18">
      <c r="A61" s="232"/>
      <c r="B61" s="407"/>
      <c r="C61" s="407"/>
      <c r="D61" s="229"/>
      <c r="E61" s="228"/>
    </row>
  </sheetData>
  <mergeCells count="54">
    <mergeCell ref="B60:C60"/>
    <mergeCell ref="B59:C59"/>
    <mergeCell ref="B61:C61"/>
    <mergeCell ref="D29:E29"/>
    <mergeCell ref="D32:E32"/>
    <mergeCell ref="A41:B41"/>
    <mergeCell ref="A58:B58"/>
    <mergeCell ref="D36:E36"/>
    <mergeCell ref="D39:E39"/>
    <mergeCell ref="D40:E40"/>
    <mergeCell ref="D41:E41"/>
    <mergeCell ref="D52:E52"/>
    <mergeCell ref="D58:E58"/>
    <mergeCell ref="A36:B36"/>
    <mergeCell ref="A52:B52"/>
    <mergeCell ref="A39:B39"/>
    <mergeCell ref="A40:B40"/>
    <mergeCell ref="A29:B29"/>
    <mergeCell ref="A32:B32"/>
    <mergeCell ref="A18:B18"/>
    <mergeCell ref="A16:B16"/>
    <mergeCell ref="D17:E17"/>
    <mergeCell ref="D18:E18"/>
    <mergeCell ref="D15:E15"/>
    <mergeCell ref="D12:E12"/>
    <mergeCell ref="A12:B12"/>
    <mergeCell ref="D13:E13"/>
    <mergeCell ref="D16:E16"/>
    <mergeCell ref="D14:E14"/>
    <mergeCell ref="A13:B13"/>
    <mergeCell ref="A14:B14"/>
    <mergeCell ref="A15:B15"/>
    <mergeCell ref="A17:B17"/>
    <mergeCell ref="A1:E1"/>
    <mergeCell ref="A2:B2"/>
    <mergeCell ref="D2:E2"/>
    <mergeCell ref="D3:E3"/>
    <mergeCell ref="D4:E4"/>
    <mergeCell ref="A3:B3"/>
    <mergeCell ref="A4:B4"/>
    <mergeCell ref="D5:E5"/>
    <mergeCell ref="D6:E6"/>
    <mergeCell ref="A10:B10"/>
    <mergeCell ref="A11:B11"/>
    <mergeCell ref="D11:E11"/>
    <mergeCell ref="D8:E8"/>
    <mergeCell ref="D9:E9"/>
    <mergeCell ref="A5:B5"/>
    <mergeCell ref="A8:B8"/>
    <mergeCell ref="A6:B6"/>
    <mergeCell ref="A9:B9"/>
    <mergeCell ref="D10:E10"/>
    <mergeCell ref="D7:E7"/>
    <mergeCell ref="A7:B7"/>
  </mergeCells>
  <printOptions horizontalCentered="1"/>
  <pageMargins left="0" right="0" top="0.39370078740157483" bottom="0" header="0.31496062992125984" footer="0.31496062992125984"/>
  <pageSetup paperSize="9" scale="95" orientation="landscape" r:id="rId1"/>
  <rowBreaks count="2" manualBreakCount="2">
    <brk id="14" max="4" man="1"/>
    <brk id="35"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7"/>
  <sheetViews>
    <sheetView tabSelected="1" view="pageBreakPreview" zoomScale="70" zoomScaleNormal="100" zoomScaleSheetLayoutView="70" workbookViewId="0">
      <selection activeCell="V33" sqref="V33"/>
    </sheetView>
  </sheetViews>
  <sheetFormatPr defaultColWidth="9.140625" defaultRowHeight="23.25"/>
  <cols>
    <col min="1" max="1" width="18.7109375" style="227" customWidth="1"/>
    <col min="2" max="2" width="50.7109375" style="227" customWidth="1"/>
    <col min="3" max="3" width="4.7109375" style="226" customWidth="1"/>
    <col min="4" max="4" width="50.7109375" style="226" customWidth="1"/>
    <col min="5" max="5" width="18.85546875" style="226" customWidth="1"/>
    <col min="6" max="7" width="9.140625" style="226"/>
    <col min="8" max="8" width="62.42578125" style="226" customWidth="1"/>
    <col min="9" max="16384" width="9.140625" style="226"/>
  </cols>
  <sheetData>
    <row r="1" spans="1:12" s="236" customFormat="1" ht="82.5" customHeight="1">
      <c r="A1" s="389"/>
      <c r="B1" s="389"/>
      <c r="C1" s="389"/>
      <c r="D1" s="389"/>
      <c r="E1" s="389"/>
      <c r="F1" s="237"/>
      <c r="G1" s="237"/>
      <c r="H1" s="237"/>
    </row>
    <row r="2" spans="1:12" s="244" customFormat="1" ht="42" customHeight="1">
      <c r="A2" s="245"/>
      <c r="E2" s="245"/>
    </row>
    <row r="3" spans="1:12" ht="20.25" customHeight="1">
      <c r="A3" s="406" t="s">
        <v>500</v>
      </c>
      <c r="B3" s="406"/>
      <c r="D3" s="412" t="s">
        <v>499</v>
      </c>
      <c r="E3" s="412"/>
    </row>
    <row r="4" spans="1:12" ht="23.25" customHeight="1">
      <c r="A4" s="408" t="s">
        <v>731</v>
      </c>
      <c r="B4" s="408"/>
      <c r="D4" s="409" t="s">
        <v>734</v>
      </c>
      <c r="E4" s="409"/>
    </row>
    <row r="5" spans="1:12" ht="21.75" customHeight="1">
      <c r="A5" s="243" t="s">
        <v>498</v>
      </c>
      <c r="B5" s="242" t="s">
        <v>497</v>
      </c>
      <c r="D5" s="241" t="s">
        <v>496</v>
      </c>
      <c r="E5" s="240" t="s">
        <v>495</v>
      </c>
      <c r="J5" s="239"/>
      <c r="K5" s="238"/>
      <c r="L5" s="238"/>
    </row>
    <row r="6" spans="1:12" ht="30">
      <c r="A6" s="243" t="s">
        <v>732</v>
      </c>
      <c r="B6" s="242" t="s">
        <v>494</v>
      </c>
      <c r="D6" s="241" t="s">
        <v>493</v>
      </c>
      <c r="E6" s="240" t="s">
        <v>492</v>
      </c>
      <c r="J6" s="239"/>
      <c r="K6" s="238"/>
      <c r="L6" s="238"/>
    </row>
    <row r="7" spans="1:12" ht="47.25" customHeight="1">
      <c r="A7" s="410" t="s">
        <v>735</v>
      </c>
      <c r="B7" s="410"/>
      <c r="D7" s="411" t="s">
        <v>491</v>
      </c>
      <c r="E7" s="411"/>
    </row>
  </sheetData>
  <mergeCells count="7">
    <mergeCell ref="A1:E1"/>
    <mergeCell ref="A4:B4"/>
    <mergeCell ref="D4:E4"/>
    <mergeCell ref="A7:B7"/>
    <mergeCell ref="D7:E7"/>
    <mergeCell ref="A3:B3"/>
    <mergeCell ref="D3:E3"/>
  </mergeCells>
  <printOptions horizontalCentered="1" verticalCentered="1"/>
  <pageMargins left="0" right="0" top="0" bottom="0" header="0.3" footer="0.3"/>
  <pageSetup paperSize="9" scale="9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43"/>
  <sheetViews>
    <sheetView tabSelected="1" view="pageBreakPreview" topLeftCell="A22" zoomScale="70" zoomScaleNormal="100" zoomScaleSheetLayoutView="70" workbookViewId="0">
      <selection activeCell="V33" sqref="V33"/>
    </sheetView>
  </sheetViews>
  <sheetFormatPr defaultColWidth="9.140625" defaultRowHeight="23.25"/>
  <cols>
    <col min="1" max="1" width="18.7109375" style="227" customWidth="1"/>
    <col min="2" max="2" width="50.7109375" style="227" customWidth="1"/>
    <col min="3" max="3" width="4.7109375" style="226" customWidth="1"/>
    <col min="4" max="4" width="50.7109375" style="226" customWidth="1"/>
    <col min="5" max="5" width="17.7109375" style="226" customWidth="1"/>
    <col min="6" max="7" width="9.140625" style="226"/>
    <col min="8" max="8" width="62.42578125" style="226" customWidth="1"/>
    <col min="9" max="16384" width="9.140625" style="226"/>
  </cols>
  <sheetData>
    <row r="1" spans="1:8" s="236" customFormat="1" ht="84.75" customHeight="1">
      <c r="A1" s="389"/>
      <c r="B1" s="389"/>
      <c r="C1" s="389"/>
      <c r="D1" s="389"/>
      <c r="E1" s="389"/>
      <c r="F1" s="237"/>
      <c r="G1" s="237"/>
      <c r="H1" s="237"/>
    </row>
    <row r="2" spans="1:8" s="244" customFormat="1" ht="18.75" customHeight="1">
      <c r="A2" s="245"/>
      <c r="E2" s="245"/>
    </row>
    <row r="3" spans="1:8">
      <c r="A3" s="425" t="s">
        <v>677</v>
      </c>
      <c r="B3" s="425"/>
      <c r="D3" s="426" t="s">
        <v>676</v>
      </c>
      <c r="E3" s="426"/>
    </row>
    <row r="4" spans="1:8" ht="18">
      <c r="A4" s="406" t="s">
        <v>675</v>
      </c>
      <c r="B4" s="406"/>
      <c r="D4" s="418" t="s">
        <v>674</v>
      </c>
      <c r="E4" s="419"/>
    </row>
    <row r="5" spans="1:8" ht="69.599999999999994" customHeight="1">
      <c r="A5" s="405" t="s">
        <v>700</v>
      </c>
      <c r="B5" s="405"/>
      <c r="D5" s="414" t="s">
        <v>673</v>
      </c>
      <c r="E5" s="414"/>
    </row>
    <row r="6" spans="1:8" ht="23.25" customHeight="1">
      <c r="A6" s="406" t="s">
        <v>672</v>
      </c>
      <c r="B6" s="406"/>
      <c r="D6" s="418" t="s">
        <v>671</v>
      </c>
      <c r="E6" s="419"/>
    </row>
    <row r="7" spans="1:8" ht="45.6" customHeight="1">
      <c r="A7" s="397" t="s">
        <v>670</v>
      </c>
      <c r="B7" s="397"/>
      <c r="D7" s="414" t="s">
        <v>718</v>
      </c>
      <c r="E7" s="414"/>
    </row>
    <row r="8" spans="1:8" ht="23.25" customHeight="1">
      <c r="A8" s="406" t="s">
        <v>669</v>
      </c>
      <c r="B8" s="406"/>
      <c r="D8" s="418" t="s">
        <v>668</v>
      </c>
      <c r="E8" s="419"/>
    </row>
    <row r="9" spans="1:8" ht="64.150000000000006" customHeight="1">
      <c r="A9" s="420" t="s">
        <v>667</v>
      </c>
      <c r="B9" s="420"/>
      <c r="D9" s="414" t="s">
        <v>666</v>
      </c>
      <c r="E9" s="414"/>
    </row>
    <row r="10" spans="1:8" ht="23.25" customHeight="1">
      <c r="A10" s="406" t="s">
        <v>665</v>
      </c>
      <c r="B10" s="406"/>
      <c r="D10" s="418" t="s">
        <v>664</v>
      </c>
      <c r="E10" s="419"/>
    </row>
    <row r="11" spans="1:8" ht="21.6" customHeight="1">
      <c r="A11" s="420" t="s">
        <v>663</v>
      </c>
      <c r="B11" s="420"/>
      <c r="D11" s="414" t="s">
        <v>662</v>
      </c>
      <c r="E11" s="414"/>
    </row>
    <row r="12" spans="1:8" ht="23.25" customHeight="1">
      <c r="A12" s="406" t="s">
        <v>661</v>
      </c>
      <c r="B12" s="406"/>
      <c r="D12" s="418" t="s">
        <v>660</v>
      </c>
      <c r="E12" s="419"/>
    </row>
    <row r="13" spans="1:8" ht="65.25" customHeight="1">
      <c r="A13" s="420" t="s">
        <v>717</v>
      </c>
      <c r="B13" s="420"/>
      <c r="D13" s="414" t="s">
        <v>659</v>
      </c>
      <c r="E13" s="414"/>
    </row>
    <row r="14" spans="1:8" ht="23.25" customHeight="1">
      <c r="A14" s="406" t="s">
        <v>658</v>
      </c>
      <c r="B14" s="406"/>
      <c r="D14" s="418" t="s">
        <v>657</v>
      </c>
      <c r="E14" s="419"/>
    </row>
    <row r="15" spans="1:8" ht="34.15" customHeight="1">
      <c r="A15" s="420" t="s">
        <v>701</v>
      </c>
      <c r="B15" s="420"/>
      <c r="D15" s="414" t="s">
        <v>656</v>
      </c>
      <c r="E15" s="414"/>
    </row>
    <row r="16" spans="1:8" ht="23.25" customHeight="1">
      <c r="A16" s="406" t="s">
        <v>655</v>
      </c>
      <c r="B16" s="406"/>
      <c r="D16" s="418" t="s">
        <v>654</v>
      </c>
      <c r="E16" s="419"/>
    </row>
    <row r="17" spans="1:5" ht="30.6" customHeight="1">
      <c r="A17" s="420" t="s">
        <v>653</v>
      </c>
      <c r="B17" s="420"/>
      <c r="D17" s="414" t="s">
        <v>652</v>
      </c>
      <c r="E17" s="414"/>
    </row>
    <row r="18" spans="1:5" ht="23.25" customHeight="1">
      <c r="A18" s="406" t="s">
        <v>651</v>
      </c>
      <c r="B18" s="406"/>
      <c r="D18" s="418" t="s">
        <v>650</v>
      </c>
      <c r="E18" s="419"/>
    </row>
    <row r="19" spans="1:5" ht="61.15" customHeight="1">
      <c r="A19" s="420" t="s">
        <v>703</v>
      </c>
      <c r="B19" s="420"/>
      <c r="D19" s="414" t="s">
        <v>702</v>
      </c>
      <c r="E19" s="414"/>
    </row>
    <row r="20" spans="1:5" ht="23.25" customHeight="1">
      <c r="A20" s="406" t="s">
        <v>649</v>
      </c>
      <c r="B20" s="406"/>
      <c r="D20" s="418" t="s">
        <v>648</v>
      </c>
      <c r="E20" s="419"/>
    </row>
    <row r="21" spans="1:5" ht="43.5" customHeight="1">
      <c r="A21" s="420" t="s">
        <v>647</v>
      </c>
      <c r="B21" s="420"/>
      <c r="D21" s="414" t="s">
        <v>646</v>
      </c>
      <c r="E21" s="414"/>
    </row>
    <row r="22" spans="1:5" ht="23.25" customHeight="1">
      <c r="A22" s="406" t="s">
        <v>645</v>
      </c>
      <c r="B22" s="406"/>
      <c r="D22" s="418" t="s">
        <v>644</v>
      </c>
      <c r="E22" s="419"/>
    </row>
    <row r="23" spans="1:5" ht="43.5" customHeight="1">
      <c r="A23" s="420" t="s">
        <v>643</v>
      </c>
      <c r="B23" s="420"/>
      <c r="D23" s="414" t="s">
        <v>704</v>
      </c>
      <c r="E23" s="414"/>
    </row>
    <row r="24" spans="1:5" s="246" customFormat="1" ht="18">
      <c r="A24" s="421" t="s">
        <v>642</v>
      </c>
      <c r="B24" s="421"/>
      <c r="D24" s="418" t="s">
        <v>641</v>
      </c>
      <c r="E24" s="419"/>
    </row>
    <row r="25" spans="1:5" s="246" customFormat="1" ht="63.75" customHeight="1">
      <c r="A25" s="415" t="s">
        <v>640</v>
      </c>
      <c r="B25" s="415"/>
      <c r="D25" s="414" t="s">
        <v>639</v>
      </c>
      <c r="E25" s="414"/>
    </row>
    <row r="26" spans="1:5" s="246" customFormat="1" ht="23.25" customHeight="1">
      <c r="A26" s="421" t="s">
        <v>638</v>
      </c>
      <c r="B26" s="421"/>
      <c r="D26" s="418" t="s">
        <v>637</v>
      </c>
      <c r="E26" s="419"/>
    </row>
    <row r="27" spans="1:5" s="246" customFormat="1" ht="85.9" customHeight="1">
      <c r="A27" s="415" t="s">
        <v>705</v>
      </c>
      <c r="B27" s="415"/>
      <c r="D27" s="414" t="s">
        <v>636</v>
      </c>
      <c r="E27" s="414"/>
    </row>
    <row r="28" spans="1:5" s="246" customFormat="1" ht="23.25" customHeight="1">
      <c r="A28" s="416" t="s">
        <v>635</v>
      </c>
      <c r="B28" s="416"/>
      <c r="D28" s="417" t="s">
        <v>634</v>
      </c>
      <c r="E28" s="417"/>
    </row>
    <row r="29" spans="1:5" s="246" customFormat="1" ht="36.75" customHeight="1">
      <c r="A29" s="415" t="s">
        <v>633</v>
      </c>
      <c r="B29" s="415"/>
      <c r="D29" s="414" t="s">
        <v>632</v>
      </c>
      <c r="E29" s="414"/>
    </row>
    <row r="30" spans="1:5" s="246" customFormat="1" ht="23.25" customHeight="1">
      <c r="A30" s="416" t="s">
        <v>631</v>
      </c>
      <c r="B30" s="416"/>
      <c r="D30" s="417" t="s">
        <v>630</v>
      </c>
      <c r="E30" s="417"/>
    </row>
    <row r="31" spans="1:5" s="246" customFormat="1" ht="67.900000000000006" customHeight="1">
      <c r="A31" s="415" t="s">
        <v>629</v>
      </c>
      <c r="B31" s="415"/>
      <c r="D31" s="414" t="s">
        <v>628</v>
      </c>
      <c r="E31" s="414"/>
    </row>
    <row r="32" spans="1:5" s="246" customFormat="1" ht="23.25" customHeight="1">
      <c r="A32" s="416" t="s">
        <v>627</v>
      </c>
      <c r="B32" s="416"/>
      <c r="D32" s="417" t="s">
        <v>626</v>
      </c>
      <c r="E32" s="417"/>
    </row>
    <row r="33" spans="1:5" s="246" customFormat="1" ht="127.15" customHeight="1">
      <c r="A33" s="415" t="s">
        <v>625</v>
      </c>
      <c r="B33" s="415"/>
      <c r="D33" s="414" t="s">
        <v>624</v>
      </c>
      <c r="E33" s="414"/>
    </row>
    <row r="34" spans="1:5" s="246" customFormat="1" ht="23.25" customHeight="1">
      <c r="A34" s="416" t="s">
        <v>623</v>
      </c>
      <c r="B34" s="416"/>
      <c r="D34" s="417" t="s">
        <v>622</v>
      </c>
      <c r="E34" s="417"/>
    </row>
    <row r="35" spans="1:5" s="246" customFormat="1" ht="110.45" customHeight="1">
      <c r="A35" s="415" t="s">
        <v>621</v>
      </c>
      <c r="B35" s="415"/>
      <c r="D35" s="414" t="s">
        <v>620</v>
      </c>
      <c r="E35" s="414"/>
    </row>
    <row r="36" spans="1:5" s="246" customFormat="1" ht="23.25" customHeight="1">
      <c r="A36" s="416" t="s">
        <v>619</v>
      </c>
      <c r="B36" s="416"/>
      <c r="D36" s="417" t="s">
        <v>618</v>
      </c>
      <c r="E36" s="417"/>
    </row>
    <row r="37" spans="1:5" s="246" customFormat="1" ht="21.75" customHeight="1">
      <c r="A37" s="413" t="s">
        <v>617</v>
      </c>
      <c r="B37" s="413"/>
      <c r="D37" s="424" t="s">
        <v>616</v>
      </c>
      <c r="E37" s="424"/>
    </row>
    <row r="38" spans="1:5" s="246" customFormat="1" ht="50.45" customHeight="1">
      <c r="A38" s="413" t="s">
        <v>615</v>
      </c>
      <c r="B38" s="413"/>
      <c r="D38" s="414" t="s">
        <v>762</v>
      </c>
      <c r="E38" s="414"/>
    </row>
    <row r="39" spans="1:5" s="246" customFormat="1" ht="28.9" customHeight="1">
      <c r="A39" s="413" t="s">
        <v>614</v>
      </c>
      <c r="B39" s="413"/>
      <c r="D39" s="423" t="s">
        <v>613</v>
      </c>
      <c r="E39" s="414"/>
    </row>
    <row r="40" spans="1:5" s="246" customFormat="1" ht="49.9" customHeight="1">
      <c r="A40" s="413" t="s">
        <v>612</v>
      </c>
      <c r="B40" s="413"/>
      <c r="D40" s="414" t="s">
        <v>763</v>
      </c>
      <c r="E40" s="414"/>
    </row>
    <row r="41" spans="1:5" s="246" customFormat="1" ht="49.9" customHeight="1">
      <c r="A41" s="413" t="s">
        <v>611</v>
      </c>
      <c r="B41" s="413"/>
      <c r="D41" s="414" t="s">
        <v>764</v>
      </c>
      <c r="E41" s="414"/>
    </row>
    <row r="42" spans="1:5" s="246" customFormat="1" ht="29.45" customHeight="1">
      <c r="A42" s="413" t="s">
        <v>610</v>
      </c>
      <c r="B42" s="413"/>
      <c r="D42" s="414" t="s">
        <v>765</v>
      </c>
      <c r="E42" s="414"/>
    </row>
    <row r="43" spans="1:5" s="246" customFormat="1" ht="72" customHeight="1">
      <c r="A43" s="413" t="s">
        <v>609</v>
      </c>
      <c r="B43" s="413"/>
      <c r="D43" s="414" t="s">
        <v>766</v>
      </c>
      <c r="E43" s="414"/>
    </row>
    <row r="44" spans="1:5" s="246" customFormat="1" ht="23.25" customHeight="1">
      <c r="A44" s="416" t="s">
        <v>608</v>
      </c>
      <c r="B44" s="416"/>
      <c r="D44" s="417" t="s">
        <v>607</v>
      </c>
      <c r="E44" s="417"/>
    </row>
    <row r="45" spans="1:5" s="246" customFormat="1" ht="109.15" customHeight="1">
      <c r="A45" s="415" t="s">
        <v>706</v>
      </c>
      <c r="B45" s="415"/>
      <c r="D45" s="414" t="s">
        <v>707</v>
      </c>
      <c r="E45" s="414"/>
    </row>
    <row r="46" spans="1:5" s="246" customFormat="1" ht="23.25" customHeight="1">
      <c r="A46" s="416" t="s">
        <v>708</v>
      </c>
      <c r="B46" s="416"/>
      <c r="D46" s="417" t="s">
        <v>606</v>
      </c>
      <c r="E46" s="417"/>
    </row>
    <row r="47" spans="1:5" s="246" customFormat="1" ht="68.45" customHeight="1">
      <c r="A47" s="413" t="s">
        <v>605</v>
      </c>
      <c r="B47" s="413"/>
      <c r="D47" s="414" t="s">
        <v>767</v>
      </c>
      <c r="E47" s="414"/>
    </row>
    <row r="48" spans="1:5" s="246" customFormat="1" ht="23.25" customHeight="1">
      <c r="A48" s="416" t="s">
        <v>604</v>
      </c>
      <c r="B48" s="416"/>
      <c r="D48" s="417" t="s">
        <v>603</v>
      </c>
      <c r="E48" s="417"/>
    </row>
    <row r="49" spans="1:5" s="246" customFormat="1" ht="64.900000000000006" customHeight="1">
      <c r="A49" s="413" t="s">
        <v>709</v>
      </c>
      <c r="B49" s="413"/>
      <c r="D49" s="414" t="s">
        <v>602</v>
      </c>
      <c r="E49" s="414"/>
    </row>
    <row r="50" spans="1:5" s="246" customFormat="1" ht="22.5" customHeight="1">
      <c r="A50" s="416" t="s">
        <v>601</v>
      </c>
      <c r="B50" s="416"/>
      <c r="D50" s="417" t="s">
        <v>600</v>
      </c>
      <c r="E50" s="417"/>
    </row>
    <row r="51" spans="1:5" s="246" customFormat="1" ht="42" customHeight="1">
      <c r="A51" s="413" t="s">
        <v>599</v>
      </c>
      <c r="B51" s="413"/>
      <c r="D51" s="414" t="s">
        <v>598</v>
      </c>
      <c r="E51" s="414"/>
    </row>
    <row r="52" spans="1:5" s="246" customFormat="1" ht="23.25" customHeight="1">
      <c r="A52" s="421" t="s">
        <v>597</v>
      </c>
      <c r="B52" s="421"/>
      <c r="D52" s="418" t="s">
        <v>596</v>
      </c>
      <c r="E52" s="419"/>
    </row>
    <row r="53" spans="1:5" s="246" customFormat="1" ht="34.5" customHeight="1">
      <c r="A53" s="413" t="s">
        <v>595</v>
      </c>
      <c r="B53" s="413"/>
      <c r="D53" s="414" t="s">
        <v>594</v>
      </c>
      <c r="E53" s="414"/>
    </row>
    <row r="54" spans="1:5" s="246" customFormat="1" ht="23.25" customHeight="1">
      <c r="A54" s="416" t="s">
        <v>593</v>
      </c>
      <c r="B54" s="416"/>
      <c r="D54" s="422" t="s">
        <v>592</v>
      </c>
      <c r="E54" s="422"/>
    </row>
    <row r="55" spans="1:5" s="246" customFormat="1" ht="104.45" customHeight="1">
      <c r="A55" s="413" t="s">
        <v>591</v>
      </c>
      <c r="B55" s="413"/>
      <c r="D55" s="414" t="s">
        <v>710</v>
      </c>
      <c r="E55" s="414"/>
    </row>
    <row r="56" spans="1:5" s="246" customFormat="1" ht="23.25" customHeight="1">
      <c r="A56" s="416" t="s">
        <v>590</v>
      </c>
      <c r="B56" s="416"/>
      <c r="D56" s="417" t="s">
        <v>589</v>
      </c>
      <c r="E56" s="417"/>
    </row>
    <row r="57" spans="1:5" s="246" customFormat="1" ht="130.5" customHeight="1">
      <c r="A57" s="413" t="s">
        <v>588</v>
      </c>
      <c r="B57" s="413"/>
      <c r="D57" s="414" t="s">
        <v>587</v>
      </c>
      <c r="E57" s="414"/>
    </row>
    <row r="58" spans="1:5" s="246" customFormat="1" ht="23.25" customHeight="1">
      <c r="A58" s="416" t="s">
        <v>586</v>
      </c>
      <c r="B58" s="416"/>
      <c r="D58" s="417" t="s">
        <v>585</v>
      </c>
      <c r="E58" s="417"/>
    </row>
    <row r="59" spans="1:5" s="246" customFormat="1" ht="47.25" customHeight="1">
      <c r="A59" s="413" t="s">
        <v>584</v>
      </c>
      <c r="B59" s="413"/>
      <c r="D59" s="414" t="s">
        <v>583</v>
      </c>
      <c r="E59" s="414"/>
    </row>
    <row r="60" spans="1:5" s="246" customFormat="1" ht="23.25" customHeight="1">
      <c r="A60" s="416" t="s">
        <v>582</v>
      </c>
      <c r="B60" s="416"/>
      <c r="D60" s="417" t="s">
        <v>581</v>
      </c>
      <c r="E60" s="417"/>
    </row>
    <row r="61" spans="1:5" s="246" customFormat="1" ht="100.5" customHeight="1">
      <c r="A61" s="413" t="s">
        <v>580</v>
      </c>
      <c r="B61" s="413"/>
      <c r="D61" s="414" t="s">
        <v>768</v>
      </c>
      <c r="E61" s="414"/>
    </row>
    <row r="62" spans="1:5" s="246" customFormat="1" ht="23.25" customHeight="1">
      <c r="A62" s="421" t="s">
        <v>579</v>
      </c>
      <c r="B62" s="421"/>
      <c r="D62" s="418" t="s">
        <v>578</v>
      </c>
      <c r="E62" s="419"/>
    </row>
    <row r="63" spans="1:5" s="246" customFormat="1" ht="57.75" customHeight="1">
      <c r="A63" s="413" t="s">
        <v>577</v>
      </c>
      <c r="B63" s="413"/>
      <c r="D63" s="414" t="s">
        <v>576</v>
      </c>
      <c r="E63" s="414"/>
    </row>
    <row r="64" spans="1:5" s="246" customFormat="1" ht="23.25" customHeight="1">
      <c r="A64" s="421" t="s">
        <v>575</v>
      </c>
      <c r="B64" s="421"/>
      <c r="D64" s="418" t="s">
        <v>574</v>
      </c>
      <c r="E64" s="419"/>
    </row>
    <row r="65" spans="1:5" s="246" customFormat="1" ht="85.9" customHeight="1">
      <c r="A65" s="413" t="s">
        <v>711</v>
      </c>
      <c r="B65" s="413"/>
      <c r="D65" s="414" t="s">
        <v>573</v>
      </c>
      <c r="E65" s="414"/>
    </row>
    <row r="66" spans="1:5" s="246" customFormat="1" ht="23.25" customHeight="1">
      <c r="A66" s="416" t="s">
        <v>572</v>
      </c>
      <c r="B66" s="416"/>
      <c r="D66" s="417" t="s">
        <v>571</v>
      </c>
      <c r="E66" s="417"/>
    </row>
    <row r="67" spans="1:5" s="246" customFormat="1" ht="21.75" customHeight="1">
      <c r="A67" s="413" t="s">
        <v>570</v>
      </c>
      <c r="B67" s="413"/>
      <c r="D67" s="414" t="s">
        <v>569</v>
      </c>
      <c r="E67" s="414"/>
    </row>
    <row r="68" spans="1:5" s="246" customFormat="1" ht="23.25" customHeight="1">
      <c r="A68" s="416" t="s">
        <v>568</v>
      </c>
      <c r="B68" s="416"/>
      <c r="D68" s="417" t="s">
        <v>567</v>
      </c>
      <c r="E68" s="417"/>
    </row>
    <row r="69" spans="1:5" s="246" customFormat="1" ht="88.5" customHeight="1">
      <c r="A69" s="413" t="s">
        <v>566</v>
      </c>
      <c r="B69" s="413"/>
      <c r="D69" s="414" t="s">
        <v>565</v>
      </c>
      <c r="E69" s="414"/>
    </row>
    <row r="70" spans="1:5" s="246" customFormat="1" ht="23.25" customHeight="1">
      <c r="A70" s="416" t="s">
        <v>564</v>
      </c>
      <c r="B70" s="416"/>
      <c r="D70" s="417" t="s">
        <v>563</v>
      </c>
      <c r="E70" s="417"/>
    </row>
    <row r="71" spans="1:5" s="246" customFormat="1" ht="65.45" customHeight="1">
      <c r="A71" s="413" t="s">
        <v>712</v>
      </c>
      <c r="B71" s="413"/>
      <c r="D71" s="414" t="s">
        <v>562</v>
      </c>
      <c r="E71" s="414"/>
    </row>
    <row r="72" spans="1:5" s="246" customFormat="1" ht="23.25" customHeight="1">
      <c r="A72" s="416" t="s">
        <v>561</v>
      </c>
      <c r="B72" s="416"/>
      <c r="D72" s="417" t="s">
        <v>560</v>
      </c>
      <c r="E72" s="417"/>
    </row>
    <row r="73" spans="1:5" s="246" customFormat="1" ht="30" customHeight="1">
      <c r="A73" s="413" t="s">
        <v>559</v>
      </c>
      <c r="B73" s="413"/>
      <c r="D73" s="414" t="s">
        <v>558</v>
      </c>
      <c r="E73" s="414"/>
    </row>
    <row r="74" spans="1:5" s="246" customFormat="1" ht="23.25" customHeight="1">
      <c r="A74" s="416" t="s">
        <v>557</v>
      </c>
      <c r="B74" s="416"/>
      <c r="D74" s="422" t="s">
        <v>556</v>
      </c>
      <c r="E74" s="422"/>
    </row>
    <row r="75" spans="1:5" s="246" customFormat="1" ht="111" customHeight="1">
      <c r="A75" s="413" t="s">
        <v>555</v>
      </c>
      <c r="B75" s="413"/>
      <c r="D75" s="414" t="s">
        <v>554</v>
      </c>
      <c r="E75" s="414"/>
    </row>
    <row r="76" spans="1:5" s="246" customFormat="1" ht="23.25" customHeight="1">
      <c r="A76" s="421" t="s">
        <v>553</v>
      </c>
      <c r="B76" s="421"/>
      <c r="D76" s="418" t="s">
        <v>552</v>
      </c>
      <c r="E76" s="419"/>
    </row>
    <row r="77" spans="1:5" s="246" customFormat="1" ht="23.25" customHeight="1">
      <c r="A77" s="416" t="s">
        <v>551</v>
      </c>
      <c r="B77" s="416"/>
      <c r="D77" s="417" t="s">
        <v>550</v>
      </c>
      <c r="E77" s="417"/>
    </row>
    <row r="78" spans="1:5" s="246" customFormat="1" ht="204.75" customHeight="1">
      <c r="A78" s="413" t="s">
        <v>549</v>
      </c>
      <c r="B78" s="413"/>
      <c r="D78" s="414" t="s">
        <v>769</v>
      </c>
      <c r="E78" s="414"/>
    </row>
    <row r="79" spans="1:5" s="246" customFormat="1" ht="23.25" customHeight="1">
      <c r="A79" s="416" t="s">
        <v>548</v>
      </c>
      <c r="B79" s="416"/>
      <c r="D79" s="417" t="s">
        <v>547</v>
      </c>
      <c r="E79" s="417"/>
    </row>
    <row r="80" spans="1:5" s="246" customFormat="1" ht="194.45" customHeight="1">
      <c r="A80" s="413" t="s">
        <v>713</v>
      </c>
      <c r="B80" s="413"/>
      <c r="D80" s="414" t="s">
        <v>546</v>
      </c>
      <c r="E80" s="414"/>
    </row>
    <row r="81" spans="1:5" s="246" customFormat="1" ht="23.25" customHeight="1">
      <c r="A81" s="421" t="s">
        <v>714</v>
      </c>
      <c r="B81" s="421"/>
      <c r="D81" s="418" t="s">
        <v>545</v>
      </c>
      <c r="E81" s="419"/>
    </row>
    <row r="82" spans="1:5" s="246" customFormat="1" ht="66" customHeight="1">
      <c r="A82" s="427" t="s">
        <v>544</v>
      </c>
      <c r="B82" s="427"/>
      <c r="D82" s="414" t="s">
        <v>543</v>
      </c>
      <c r="E82" s="414"/>
    </row>
    <row r="83" spans="1:5" s="246" customFormat="1" ht="23.25" customHeight="1">
      <c r="A83" s="421" t="s">
        <v>542</v>
      </c>
      <c r="B83" s="421"/>
      <c r="D83" s="418" t="s">
        <v>541</v>
      </c>
      <c r="E83" s="419"/>
    </row>
    <row r="84" spans="1:5" s="246" customFormat="1" ht="66" customHeight="1">
      <c r="A84" s="413" t="s">
        <v>540</v>
      </c>
      <c r="B84" s="413"/>
      <c r="D84" s="414" t="s">
        <v>715</v>
      </c>
      <c r="E84" s="414"/>
    </row>
    <row r="85" spans="1:5" s="246" customFormat="1" ht="23.25" customHeight="1">
      <c r="A85" s="421" t="s">
        <v>539</v>
      </c>
      <c r="B85" s="421"/>
      <c r="D85" s="418" t="s">
        <v>538</v>
      </c>
      <c r="E85" s="419"/>
    </row>
    <row r="86" spans="1:5" s="246" customFormat="1" ht="49.15" customHeight="1">
      <c r="A86" s="413" t="s">
        <v>537</v>
      </c>
      <c r="B86" s="413"/>
      <c r="D86" s="414" t="s">
        <v>536</v>
      </c>
      <c r="E86" s="414"/>
    </row>
    <row r="87" spans="1:5" s="246" customFormat="1" ht="23.25" customHeight="1">
      <c r="A87" s="421" t="s">
        <v>535</v>
      </c>
      <c r="B87" s="421"/>
      <c r="D87" s="418" t="s">
        <v>534</v>
      </c>
      <c r="E87" s="419"/>
    </row>
    <row r="88" spans="1:5" s="246" customFormat="1" ht="43.5" customHeight="1">
      <c r="A88" s="413" t="s">
        <v>533</v>
      </c>
      <c r="B88" s="413"/>
      <c r="D88" s="414" t="s">
        <v>532</v>
      </c>
      <c r="E88" s="414"/>
    </row>
    <row r="89" spans="1:5" s="246" customFormat="1" ht="23.25" customHeight="1">
      <c r="A89" s="421" t="s">
        <v>531</v>
      </c>
      <c r="B89" s="421"/>
      <c r="D89" s="418" t="s">
        <v>530</v>
      </c>
      <c r="E89" s="419"/>
    </row>
    <row r="90" spans="1:5" s="246" customFormat="1" ht="48.6" customHeight="1">
      <c r="A90" s="413" t="s">
        <v>529</v>
      </c>
      <c r="B90" s="413"/>
      <c r="D90" s="414" t="s">
        <v>528</v>
      </c>
      <c r="E90" s="414"/>
    </row>
    <row r="91" spans="1:5" s="246" customFormat="1" ht="23.25" customHeight="1">
      <c r="A91" s="421" t="s">
        <v>527</v>
      </c>
      <c r="B91" s="421"/>
      <c r="D91" s="418" t="s">
        <v>526</v>
      </c>
      <c r="E91" s="419"/>
    </row>
    <row r="92" spans="1:5" s="246" customFormat="1" ht="85.9" customHeight="1">
      <c r="A92" s="413" t="s">
        <v>525</v>
      </c>
      <c r="B92" s="413"/>
      <c r="D92" s="414" t="s">
        <v>524</v>
      </c>
      <c r="E92" s="414"/>
    </row>
    <row r="93" spans="1:5" s="246" customFormat="1" ht="23.25" customHeight="1">
      <c r="A93" s="421" t="s">
        <v>523</v>
      </c>
      <c r="B93" s="421"/>
      <c r="D93" s="418" t="s">
        <v>522</v>
      </c>
      <c r="E93" s="419"/>
    </row>
    <row r="94" spans="1:5" s="246" customFormat="1" ht="134.25" customHeight="1">
      <c r="A94" s="413" t="s">
        <v>521</v>
      </c>
      <c r="B94" s="413"/>
      <c r="D94" s="414" t="s">
        <v>520</v>
      </c>
      <c r="E94" s="414"/>
    </row>
    <row r="95" spans="1:5" s="246" customFormat="1" ht="23.25" customHeight="1">
      <c r="A95" s="421" t="s">
        <v>519</v>
      </c>
      <c r="B95" s="421"/>
      <c r="D95" s="418" t="s">
        <v>518</v>
      </c>
      <c r="E95" s="419"/>
    </row>
    <row r="96" spans="1:5" s="246" customFormat="1" ht="85.15" customHeight="1">
      <c r="A96" s="413" t="s">
        <v>517</v>
      </c>
      <c r="B96" s="413"/>
      <c r="D96" s="414" t="s">
        <v>516</v>
      </c>
      <c r="E96" s="414"/>
    </row>
    <row r="97" spans="1:5" s="246" customFormat="1" ht="23.25" customHeight="1">
      <c r="A97" s="421" t="s">
        <v>515</v>
      </c>
      <c r="B97" s="421"/>
      <c r="D97" s="418" t="s">
        <v>514</v>
      </c>
      <c r="E97" s="419"/>
    </row>
    <row r="98" spans="1:5" s="246" customFormat="1" ht="148.5" customHeight="1">
      <c r="A98" s="413" t="s">
        <v>716</v>
      </c>
      <c r="B98" s="413"/>
      <c r="D98" s="414" t="s">
        <v>513</v>
      </c>
      <c r="E98" s="414"/>
    </row>
    <row r="99" spans="1:5" s="246" customFormat="1" ht="23.25" customHeight="1">
      <c r="A99" s="421" t="s">
        <v>512</v>
      </c>
      <c r="B99" s="421"/>
      <c r="D99" s="418" t="s">
        <v>511</v>
      </c>
      <c r="E99" s="419"/>
    </row>
    <row r="100" spans="1:5" s="246" customFormat="1" ht="63.6" customHeight="1">
      <c r="A100" s="413" t="s">
        <v>510</v>
      </c>
      <c r="B100" s="413"/>
      <c r="D100" s="414" t="s">
        <v>509</v>
      </c>
      <c r="E100" s="414"/>
    </row>
    <row r="101" spans="1:5" s="246" customFormat="1" ht="18">
      <c r="A101" s="421" t="s">
        <v>508</v>
      </c>
      <c r="B101" s="421"/>
      <c r="D101" s="418" t="s">
        <v>507</v>
      </c>
      <c r="E101" s="419"/>
    </row>
    <row r="102" spans="1:5" s="246" customFormat="1" ht="111" customHeight="1">
      <c r="A102" s="413" t="s">
        <v>506</v>
      </c>
      <c r="B102" s="413"/>
      <c r="D102" s="414" t="s">
        <v>505</v>
      </c>
      <c r="E102" s="414"/>
    </row>
    <row r="103" spans="1:5" s="246" customFormat="1" ht="20.25">
      <c r="A103" s="421" t="s">
        <v>504</v>
      </c>
      <c r="B103" s="421"/>
      <c r="D103" s="428" t="s">
        <v>503</v>
      </c>
      <c r="E103" s="428"/>
    </row>
    <row r="104" spans="1:5" s="246" customFormat="1" ht="45" customHeight="1">
      <c r="A104" s="413" t="s">
        <v>502</v>
      </c>
      <c r="B104" s="413"/>
      <c r="D104" s="414" t="s">
        <v>501</v>
      </c>
      <c r="E104" s="414"/>
    </row>
    <row r="105" spans="1:5">
      <c r="D105" s="230"/>
      <c r="E105" s="230"/>
    </row>
    <row r="106" spans="1:5">
      <c r="D106" s="230"/>
      <c r="E106" s="230"/>
    </row>
    <row r="107" spans="1:5">
      <c r="D107" s="230"/>
      <c r="E107" s="230"/>
    </row>
    <row r="108" spans="1:5">
      <c r="D108" s="230"/>
      <c r="E108" s="230"/>
    </row>
    <row r="109" spans="1:5">
      <c r="D109" s="230"/>
      <c r="E109" s="230"/>
    </row>
    <row r="110" spans="1:5">
      <c r="D110" s="230"/>
      <c r="E110" s="230"/>
    </row>
    <row r="111" spans="1:5">
      <c r="D111" s="230"/>
      <c r="E111" s="230"/>
    </row>
    <row r="112" spans="1:5">
      <c r="D112" s="230"/>
      <c r="E112" s="230"/>
    </row>
    <row r="113" spans="1:5">
      <c r="D113" s="230"/>
      <c r="E113" s="230"/>
    </row>
    <row r="114" spans="1:5">
      <c r="D114" s="230"/>
      <c r="E114" s="230"/>
    </row>
    <row r="115" spans="1:5">
      <c r="D115" s="230"/>
      <c r="E115" s="230"/>
    </row>
    <row r="116" spans="1:5" ht="14.25">
      <c r="A116" s="226"/>
      <c r="B116" s="226"/>
      <c r="D116" s="230"/>
      <c r="E116" s="230"/>
    </row>
    <row r="117" spans="1:5" ht="14.25">
      <c r="A117" s="226"/>
      <c r="B117" s="226"/>
      <c r="D117" s="230"/>
      <c r="E117" s="230"/>
    </row>
    <row r="118" spans="1:5" ht="14.25">
      <c r="A118" s="226"/>
      <c r="B118" s="226"/>
      <c r="D118" s="230"/>
      <c r="E118" s="230"/>
    </row>
    <row r="119" spans="1:5" ht="14.25">
      <c r="A119" s="226"/>
      <c r="B119" s="226"/>
      <c r="D119" s="230"/>
      <c r="E119" s="230"/>
    </row>
    <row r="120" spans="1:5" ht="14.25">
      <c r="A120" s="226"/>
      <c r="B120" s="226"/>
      <c r="D120" s="230"/>
      <c r="E120" s="230"/>
    </row>
    <row r="121" spans="1:5" ht="14.25">
      <c r="A121" s="226"/>
      <c r="B121" s="226"/>
      <c r="D121" s="230"/>
      <c r="E121" s="230"/>
    </row>
    <row r="122" spans="1:5" ht="14.25">
      <c r="A122" s="226"/>
      <c r="B122" s="226"/>
      <c r="D122" s="230"/>
      <c r="E122" s="230"/>
    </row>
    <row r="123" spans="1:5" ht="14.25">
      <c r="A123" s="226"/>
      <c r="B123" s="226"/>
      <c r="D123" s="230"/>
      <c r="E123" s="230"/>
    </row>
    <row r="124" spans="1:5" ht="14.25">
      <c r="A124" s="226"/>
      <c r="B124" s="226"/>
      <c r="D124" s="230"/>
      <c r="E124" s="230"/>
    </row>
    <row r="125" spans="1:5" ht="14.25">
      <c r="A125" s="226"/>
      <c r="B125" s="226"/>
      <c r="D125" s="230"/>
      <c r="E125" s="230"/>
    </row>
    <row r="126" spans="1:5" ht="14.25">
      <c r="A126" s="226"/>
      <c r="B126" s="226"/>
      <c r="D126" s="230"/>
      <c r="E126" s="230"/>
    </row>
    <row r="127" spans="1:5" ht="14.25">
      <c r="A127" s="226"/>
      <c r="B127" s="226"/>
      <c r="D127" s="230"/>
      <c r="E127" s="230"/>
    </row>
    <row r="128" spans="1:5" ht="14.25">
      <c r="A128" s="226"/>
      <c r="B128" s="226"/>
      <c r="D128" s="230"/>
      <c r="E128" s="230"/>
    </row>
    <row r="129" spans="1:5" ht="14.25">
      <c r="A129" s="226"/>
      <c r="B129" s="226"/>
      <c r="D129" s="230"/>
      <c r="E129" s="230"/>
    </row>
    <row r="130" spans="1:5" ht="14.25">
      <c r="A130" s="226"/>
      <c r="B130" s="226"/>
      <c r="D130" s="230"/>
      <c r="E130" s="230"/>
    </row>
    <row r="131" spans="1:5" ht="14.25">
      <c r="A131" s="226"/>
      <c r="B131" s="226"/>
      <c r="D131" s="230"/>
      <c r="E131" s="230"/>
    </row>
    <row r="132" spans="1:5" ht="14.25">
      <c r="A132" s="226"/>
      <c r="B132" s="226"/>
      <c r="D132" s="230"/>
      <c r="E132" s="230"/>
    </row>
    <row r="133" spans="1:5" ht="14.25">
      <c r="A133" s="226"/>
      <c r="B133" s="226"/>
      <c r="D133" s="230"/>
      <c r="E133" s="230"/>
    </row>
    <row r="134" spans="1:5" ht="14.25">
      <c r="A134" s="226"/>
      <c r="B134" s="226"/>
      <c r="D134" s="230"/>
      <c r="E134" s="230"/>
    </row>
    <row r="135" spans="1:5" ht="14.25">
      <c r="A135" s="226"/>
      <c r="B135" s="226"/>
      <c r="D135" s="230"/>
      <c r="E135" s="230"/>
    </row>
    <row r="136" spans="1:5" ht="14.25">
      <c r="A136" s="226"/>
      <c r="B136" s="226"/>
      <c r="D136" s="230"/>
      <c r="E136" s="230"/>
    </row>
    <row r="137" spans="1:5" ht="14.25">
      <c r="A137" s="226"/>
      <c r="B137" s="226"/>
      <c r="D137" s="230"/>
      <c r="E137" s="230"/>
    </row>
    <row r="138" spans="1:5" ht="14.25">
      <c r="A138" s="226"/>
      <c r="B138" s="226"/>
      <c r="D138" s="230"/>
      <c r="E138" s="230"/>
    </row>
    <row r="139" spans="1:5" ht="14.25">
      <c r="A139" s="226"/>
      <c r="B139" s="226"/>
      <c r="D139" s="230"/>
      <c r="E139" s="230"/>
    </row>
    <row r="140" spans="1:5" ht="14.25">
      <c r="A140" s="226"/>
      <c r="B140" s="226"/>
      <c r="D140" s="230"/>
      <c r="E140" s="230"/>
    </row>
    <row r="141" spans="1:5" ht="14.25">
      <c r="A141" s="226"/>
      <c r="B141" s="226"/>
      <c r="D141" s="230"/>
      <c r="E141" s="230"/>
    </row>
    <row r="142" spans="1:5" ht="14.25">
      <c r="A142" s="226"/>
      <c r="B142" s="226"/>
      <c r="D142" s="230"/>
      <c r="E142" s="230"/>
    </row>
    <row r="143" spans="1:5" ht="14.25">
      <c r="A143" s="226"/>
      <c r="B143" s="226"/>
      <c r="D143" s="230"/>
      <c r="E143" s="230"/>
    </row>
  </sheetData>
  <mergeCells count="205">
    <mergeCell ref="A95:B95"/>
    <mergeCell ref="D95:E95"/>
    <mergeCell ref="A104:B104"/>
    <mergeCell ref="D104:E104"/>
    <mergeCell ref="A99:B99"/>
    <mergeCell ref="D99:E99"/>
    <mergeCell ref="A100:B100"/>
    <mergeCell ref="D100:E100"/>
    <mergeCell ref="A101:B101"/>
    <mergeCell ref="D101:E101"/>
    <mergeCell ref="A96:B96"/>
    <mergeCell ref="D96:E96"/>
    <mergeCell ref="A102:B102"/>
    <mergeCell ref="D102:E102"/>
    <mergeCell ref="A103:B103"/>
    <mergeCell ref="D103:E103"/>
    <mergeCell ref="A97:B97"/>
    <mergeCell ref="D97:E97"/>
    <mergeCell ref="A98:B98"/>
    <mergeCell ref="D98:E98"/>
    <mergeCell ref="A90:B90"/>
    <mergeCell ref="D90:E90"/>
    <mergeCell ref="A91:B91"/>
    <mergeCell ref="D91:E91"/>
    <mergeCell ref="A93:B93"/>
    <mergeCell ref="D93:E93"/>
    <mergeCell ref="A94:B94"/>
    <mergeCell ref="D94:E94"/>
    <mergeCell ref="A85:B85"/>
    <mergeCell ref="D85:E85"/>
    <mergeCell ref="A92:B92"/>
    <mergeCell ref="D92:E92"/>
    <mergeCell ref="A87:B87"/>
    <mergeCell ref="D87:E87"/>
    <mergeCell ref="A88:B88"/>
    <mergeCell ref="D88:E88"/>
    <mergeCell ref="A89:B89"/>
    <mergeCell ref="D89:E89"/>
    <mergeCell ref="A86:B86"/>
    <mergeCell ref="D86:E86"/>
    <mergeCell ref="A81:B81"/>
    <mergeCell ref="D81:E81"/>
    <mergeCell ref="A82:B82"/>
    <mergeCell ref="D82:E82"/>
    <mergeCell ref="A83:B83"/>
    <mergeCell ref="D83:E83"/>
    <mergeCell ref="A84:B84"/>
    <mergeCell ref="D84:E84"/>
    <mergeCell ref="A79:B79"/>
    <mergeCell ref="D79:E79"/>
    <mergeCell ref="A73:B73"/>
    <mergeCell ref="D73:E73"/>
    <mergeCell ref="A74:B74"/>
    <mergeCell ref="D74:E74"/>
    <mergeCell ref="A80:B80"/>
    <mergeCell ref="D80:E80"/>
    <mergeCell ref="A75:B75"/>
    <mergeCell ref="D75:E75"/>
    <mergeCell ref="A76:B76"/>
    <mergeCell ref="D76:E76"/>
    <mergeCell ref="A77:B77"/>
    <mergeCell ref="D77:E77"/>
    <mergeCell ref="A78:B78"/>
    <mergeCell ref="D78:E78"/>
    <mergeCell ref="A69:B69"/>
    <mergeCell ref="D69:E69"/>
    <mergeCell ref="A70:B70"/>
    <mergeCell ref="D70:E70"/>
    <mergeCell ref="A71:B71"/>
    <mergeCell ref="D71:E71"/>
    <mergeCell ref="A72:B72"/>
    <mergeCell ref="D72:E72"/>
    <mergeCell ref="A1:E1"/>
    <mergeCell ref="A3:B3"/>
    <mergeCell ref="D3:E3"/>
    <mergeCell ref="A4:B4"/>
    <mergeCell ref="D4:E4"/>
    <mergeCell ref="A5:B5"/>
    <mergeCell ref="D5:E5"/>
    <mergeCell ref="A6:B6"/>
    <mergeCell ref="D6:E6"/>
    <mergeCell ref="A7:B7"/>
    <mergeCell ref="D7:E7"/>
    <mergeCell ref="A24:B24"/>
    <mergeCell ref="D24:E24"/>
    <mergeCell ref="A8:B8"/>
    <mergeCell ref="D8:E8"/>
    <mergeCell ref="A9:B9"/>
    <mergeCell ref="D9:E9"/>
    <mergeCell ref="A13:B13"/>
    <mergeCell ref="D13:E13"/>
    <mergeCell ref="A25:B25"/>
    <mergeCell ref="D25:E25"/>
    <mergeCell ref="A26:B26"/>
    <mergeCell ref="D26:E26"/>
    <mergeCell ref="A27:B27"/>
    <mergeCell ref="D27:E27"/>
    <mergeCell ref="A14:B14"/>
    <mergeCell ref="D14:E14"/>
    <mergeCell ref="A10:B10"/>
    <mergeCell ref="D10:E10"/>
    <mergeCell ref="A11:B11"/>
    <mergeCell ref="D11:E11"/>
    <mergeCell ref="A12:B12"/>
    <mergeCell ref="D12:E12"/>
    <mergeCell ref="A15:B15"/>
    <mergeCell ref="D15:E15"/>
    <mergeCell ref="A23:B23"/>
    <mergeCell ref="D23:E23"/>
    <mergeCell ref="A16:B16"/>
    <mergeCell ref="D16:E16"/>
    <mergeCell ref="A17:B17"/>
    <mergeCell ref="A28:B28"/>
    <mergeCell ref="D28:E28"/>
    <mergeCell ref="A29:B29"/>
    <mergeCell ref="D29:E29"/>
    <mergeCell ref="A30:B30"/>
    <mergeCell ref="D30:E30"/>
    <mergeCell ref="A31:B31"/>
    <mergeCell ref="D31:E31"/>
    <mergeCell ref="A32:B32"/>
    <mergeCell ref="D32:E32"/>
    <mergeCell ref="D42:E42"/>
    <mergeCell ref="A33:B33"/>
    <mergeCell ref="D33:E33"/>
    <mergeCell ref="A34:B34"/>
    <mergeCell ref="D34:E34"/>
    <mergeCell ref="A35:B35"/>
    <mergeCell ref="D35:E35"/>
    <mergeCell ref="A36:B36"/>
    <mergeCell ref="D36:E36"/>
    <mergeCell ref="A37:B37"/>
    <mergeCell ref="D37:E37"/>
    <mergeCell ref="D17:E17"/>
    <mergeCell ref="A22:B22"/>
    <mergeCell ref="D22:E22"/>
    <mergeCell ref="A54:B54"/>
    <mergeCell ref="D54:E54"/>
    <mergeCell ref="A51:B51"/>
    <mergeCell ref="D51:E51"/>
    <mergeCell ref="A48:B48"/>
    <mergeCell ref="D48:E48"/>
    <mergeCell ref="A49:B49"/>
    <mergeCell ref="D49:E49"/>
    <mergeCell ref="A50:B50"/>
    <mergeCell ref="D50:E50"/>
    <mergeCell ref="A52:B52"/>
    <mergeCell ref="D52:E52"/>
    <mergeCell ref="A53:B53"/>
    <mergeCell ref="D53:E53"/>
    <mergeCell ref="A39:B39"/>
    <mergeCell ref="D39:E39"/>
    <mergeCell ref="A40:B40"/>
    <mergeCell ref="D40:E40"/>
    <mergeCell ref="A41:B41"/>
    <mergeCell ref="D41:E41"/>
    <mergeCell ref="A42:B42"/>
    <mergeCell ref="A68:B68"/>
    <mergeCell ref="D68:E68"/>
    <mergeCell ref="A18:B18"/>
    <mergeCell ref="D18:E18"/>
    <mergeCell ref="A19:B19"/>
    <mergeCell ref="D19:E19"/>
    <mergeCell ref="A20:B20"/>
    <mergeCell ref="D20:E20"/>
    <mergeCell ref="A21:B21"/>
    <mergeCell ref="D21:E21"/>
    <mergeCell ref="A66:B66"/>
    <mergeCell ref="D66:E66"/>
    <mergeCell ref="A64:B64"/>
    <mergeCell ref="D64:E64"/>
    <mergeCell ref="A65:B65"/>
    <mergeCell ref="D65:E65"/>
    <mergeCell ref="A67:B67"/>
    <mergeCell ref="D67:E67"/>
    <mergeCell ref="A62:B62"/>
    <mergeCell ref="D62:E62"/>
    <mergeCell ref="A57:B57"/>
    <mergeCell ref="D57:E57"/>
    <mergeCell ref="A58:B58"/>
    <mergeCell ref="D58:E58"/>
    <mergeCell ref="A63:B63"/>
    <mergeCell ref="D63:E63"/>
    <mergeCell ref="A45:B45"/>
    <mergeCell ref="D45:E45"/>
    <mergeCell ref="A38:B38"/>
    <mergeCell ref="D38:E38"/>
    <mergeCell ref="A56:B56"/>
    <mergeCell ref="D56:E56"/>
    <mergeCell ref="A55:B55"/>
    <mergeCell ref="D55:E55"/>
    <mergeCell ref="A44:B44"/>
    <mergeCell ref="D44:E44"/>
    <mergeCell ref="A59:B59"/>
    <mergeCell ref="D59:E59"/>
    <mergeCell ref="A60:B60"/>
    <mergeCell ref="D60:E60"/>
    <mergeCell ref="A61:B61"/>
    <mergeCell ref="D61:E61"/>
    <mergeCell ref="A43:B43"/>
    <mergeCell ref="D43:E43"/>
    <mergeCell ref="A46:B46"/>
    <mergeCell ref="D46:E46"/>
    <mergeCell ref="A47:B47"/>
    <mergeCell ref="D47:E47"/>
  </mergeCells>
  <printOptions horizontalCentered="1" verticalCentered="1"/>
  <pageMargins left="0" right="0" top="0" bottom="0" header="0.3" footer="0.3"/>
  <pageSetup paperSize="9" orientation="landscape" r:id="rId1"/>
  <rowBreaks count="11" manualBreakCount="11">
    <brk id="13" max="4" man="1"/>
    <brk id="25" max="4" man="1"/>
    <brk id="33" max="4" man="1"/>
    <brk id="43" max="4" man="1"/>
    <brk id="53" max="4" man="1"/>
    <brk id="61" max="4" man="1"/>
    <brk id="71" max="4" man="1"/>
    <brk id="78" max="4" man="1"/>
    <brk id="86" max="4" man="1"/>
    <brk id="96" max="4" man="1"/>
    <brk id="104"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B1"/>
  <sheetViews>
    <sheetView tabSelected="1" view="pageBreakPreview" topLeftCell="B1" zoomScaleNormal="100" zoomScaleSheetLayoutView="100" workbookViewId="0">
      <selection activeCell="V33" sqref="V33"/>
    </sheetView>
  </sheetViews>
  <sheetFormatPr defaultRowHeight="12.75"/>
  <cols>
    <col min="1" max="1" width="12.7109375" customWidth="1"/>
    <col min="2" max="2" width="64.7109375" customWidth="1"/>
  </cols>
  <sheetData>
    <row r="1" spans="1:2" ht="183.75" customHeight="1">
      <c r="A1" s="429" t="s">
        <v>316</v>
      </c>
      <c r="B1" s="429"/>
    </row>
  </sheetData>
  <mergeCells count="1">
    <mergeCell ref="A1:B1"/>
  </mergeCells>
  <phoneticPr fontId="22" type="noConversion"/>
  <printOptions horizontalCentered="1" verticalCentered="1"/>
  <pageMargins left="0" right="0" top="1.4960629921259843" bottom="0" header="0" footer="0"/>
  <pageSetup paperSize="9" orientation="landscape" r:id="rId1"/>
  <rowBreaks count="1" manualBreakCount="1">
    <brk id="1" max="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Banks and Insurance 2022</EnglishTitle>
    <PublishingRollupImage xmlns="http://schemas.microsoft.com/sharepoint/v3" xsi:nil="true"/>
    <TaxCatchAll xmlns="b1657202-86a7-46c3-ba71-02bb0da5a392">
      <Value>734</Value>
      <Value>733</Value>
      <Value>732</Value>
      <Value>735</Value>
      <Value>714</Value>
    </TaxCatchAll>
    <DocType xmlns="b1657202-86a7-46c3-ba71-02bb0da5a392">
      <Value>Publication</Value>
    </DocType>
    <DocumentDescription xmlns="b1657202-86a7-46c3-ba71-02bb0da5a392">النشرة السنوية لإحصاءات البنوك والتأمين 2022</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s>
    </TaxKeywordTaxHTField>
    <Year xmlns="b1657202-86a7-46c3-ba71-02bb0da5a392">2022</Year>
    <PublishingStartDate xmlns="http://schemas.microsoft.com/sharepoint/v3">2023-11-20T21:00:00+00:00</PublishingStartDate>
    <Visible xmlns="b1657202-86a7-46c3-ba71-02bb0da5a392">true</Visible>
    <ArabicTitle xmlns="b1657202-86a7-46c3-ba71-02bb0da5a392">النشرة السنوية لإحصاءات البنوك والتأمين 2022</ArabicTitle>
    <DocPeriodicity xmlns="423524d6-f9d7-4b47-aadf-7b8f6888b7b0">Annual</DocPeriodicity>
    <DocumentDescription0 xmlns="423524d6-f9d7-4b47-aadf-7b8f6888b7b0">The Annual Bulletin of Banks and Insurance 2022</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B0FF19-AB5B-48ED-8B30-358E9FE940C1}"/>
</file>

<file path=customXml/itemProps2.xml><?xml version="1.0" encoding="utf-8"?>
<ds:datastoreItem xmlns:ds="http://schemas.openxmlformats.org/officeDocument/2006/customXml" ds:itemID="{001BFA5E-C38D-47F5-B6B4-42E72583704C}">
  <ds:schemaRef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purl.org/dc/terms/"/>
    <ds:schemaRef ds:uri="423524d6-f9d7-4b47-aadf-7b8f6888b7b0"/>
    <ds:schemaRef ds:uri="http://schemas.microsoft.com/office/infopath/2007/PartnerControls"/>
    <ds:schemaRef ds:uri="http://schemas.openxmlformats.org/package/2006/metadata/core-properties"/>
    <ds:schemaRef ds:uri="b1657202-86a7-46c3-ba71-02bb0da5a392"/>
    <ds:schemaRef ds:uri="http://schemas.microsoft.com/sharepoint/v3"/>
  </ds:schemaRefs>
</ds:datastoreItem>
</file>

<file path=customXml/itemProps3.xml><?xml version="1.0" encoding="utf-8"?>
<ds:datastoreItem xmlns:ds="http://schemas.openxmlformats.org/officeDocument/2006/customXml" ds:itemID="{C3E38B64-DCBE-4334-857B-38AE0BCE7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25</vt:i4>
      </vt:variant>
    </vt:vector>
  </HeadingPairs>
  <TitlesOfParts>
    <vt:vector size="58" baseType="lpstr">
      <vt:lpstr>نشرة البنوك والتأمين</vt:lpstr>
      <vt:lpstr>Frst</vt:lpstr>
      <vt:lpstr>Sheet1</vt:lpstr>
      <vt:lpstr>Preface</vt:lpstr>
      <vt:lpstr>Index</vt:lpstr>
      <vt:lpstr>Introduction</vt:lpstr>
      <vt:lpstr>Data</vt:lpstr>
      <vt:lpstr>Concepts</vt:lpstr>
      <vt:lpstr>CH1</vt:lpstr>
      <vt:lpstr>1</vt:lpstr>
      <vt:lpstr>2</vt:lpstr>
      <vt:lpstr>3</vt:lpstr>
      <vt:lpstr>4</vt:lpstr>
      <vt:lpstr>5</vt:lpstr>
      <vt:lpstr>6</vt:lpstr>
      <vt:lpstr>7</vt:lpstr>
      <vt:lpstr>8</vt:lpstr>
      <vt:lpstr>9</vt:lpstr>
      <vt:lpstr>10</vt:lpstr>
      <vt:lpstr>11</vt:lpstr>
      <vt:lpstr>CH2</vt:lpstr>
      <vt:lpstr>1 (2)</vt:lpstr>
      <vt:lpstr>2 (2)</vt:lpstr>
      <vt:lpstr>3 (2)</vt:lpstr>
      <vt:lpstr>4 (2)</vt:lpstr>
      <vt:lpstr>5 (2)</vt:lpstr>
      <vt:lpstr>6 (2)</vt:lpstr>
      <vt:lpstr>7 (2)</vt:lpstr>
      <vt:lpstr>8 (2)</vt:lpstr>
      <vt:lpstr>9 (2)</vt:lpstr>
      <vt:lpstr>10 (2)</vt:lpstr>
      <vt:lpstr>11 (2)</vt:lpstr>
      <vt:lpstr>12(2)</vt:lpstr>
      <vt:lpstr>'1'!Print_Area</vt:lpstr>
      <vt:lpstr>'1 (2)'!Print_Area</vt:lpstr>
      <vt:lpstr>'10'!Print_Area</vt:lpstr>
      <vt:lpstr>'10 (2)'!Print_Area</vt:lpstr>
      <vt:lpstr>'11'!Print_Area</vt:lpstr>
      <vt:lpstr>'11 (2)'!Print_Area</vt:lpstr>
      <vt:lpstr>'12(2)'!Print_Area</vt:lpstr>
      <vt:lpstr>'5'!Print_Area</vt:lpstr>
      <vt:lpstr>'7'!Print_Area</vt:lpstr>
      <vt:lpstr>'8'!Print_Area</vt:lpstr>
      <vt:lpstr>'8 (2)'!Print_Area</vt:lpstr>
      <vt:lpstr>'9'!Print_Area</vt:lpstr>
      <vt:lpstr>'CH1'!Print_Area</vt:lpstr>
      <vt:lpstr>'CH2'!Print_Area</vt:lpstr>
      <vt:lpstr>Concepts!Print_Area</vt:lpstr>
      <vt:lpstr>Data!Print_Area</vt:lpstr>
      <vt:lpstr>Frst!Print_Area</vt:lpstr>
      <vt:lpstr>Index!Print_Area</vt:lpstr>
      <vt:lpstr>Introduction!Print_Area</vt:lpstr>
      <vt:lpstr>Preface!Print_Area</vt:lpstr>
      <vt:lpstr>'نشرة البنوك والتأمين'!Print_Area</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Banks and Insurance 2020</dc:title>
  <dc:creator>mszaher</dc:creator>
  <cp:keywords>Qatar; Planning and Statistics Authority; Economic; PSA; Statistics</cp:keywords>
  <cp:lastModifiedBy>Fatma Khalaf Ali Alboainian</cp:lastModifiedBy>
  <cp:lastPrinted>2023-11-16T07:03:01Z</cp:lastPrinted>
  <dcterms:created xsi:type="dcterms:W3CDTF">2008-05-19T09:01:20Z</dcterms:created>
  <dcterms:modified xsi:type="dcterms:W3CDTF">2023-11-16T07:09:03Z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714;#Statistics|4003f7a9-613b-43f1-8806-5ee45caf9602;#732;#Economic|6085dc75-eb92-49a2-825d-d93bad98022e;#734;#PSA|81538984-2143-4d4b-a3ca-314b1950d5de;#735;#Planning and Statistics Authority|c62945ff-1054-4639-a689-03d3d18d28db;#733;#Qatar|7dd625fb-5e26-4a0d-87ed-82285b0d7c4a</vt:lpwstr>
  </property>
  <property fmtid="{D5CDD505-2E9C-101B-9397-08002B2CF9AE}" pid="4" name="CategoryDescription">
    <vt:lpwstr>The Annual Bulletin of Banks and Insurance 2020</vt:lpwstr>
  </property>
</Properties>
</file>